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R:\!CFY2223\Forms &amp; Instructions\6 Standard\Monthly\"/>
    </mc:Choice>
  </mc:AlternateContent>
  <xr:revisionPtr revIDLastSave="0" documentId="13_ncr:1_{2E27401D-9BFA-4479-BB49-B45362C973C2}" xr6:coauthVersionLast="47" xr6:coauthVersionMax="47" xr10:uidLastSave="{00000000-0000-0000-0000-000000000000}"/>
  <workbookProtection workbookAlgorithmName="SHA-512" workbookHashValue="oM7/KSCrSQ3IX7nJ+ZzjSG25aDInQWY/ZjTWgJw/x9pAdl9VAbSHUNlAbNltw0BGoV+iwAXml1XLt9FoDgPVTQ==" workbookSaltValue="yw475vXkAk85hngHnb7uGw==" workbookSpinCount="100000" lockStructure="1"/>
  <bookViews>
    <workbookView xWindow="-120" yWindow="-120" windowWidth="29040" windowHeight="15840" tabRatio="602" xr2:uid="{00000000-000D-0000-FFFF-FFFF00000000}"/>
  </bookViews>
  <sheets>
    <sheet name="2008-111" sheetId="44" r:id="rId1"/>
    <sheet name="ReportInfo" sheetId="52" state="hidden" r:id="rId2"/>
    <sheet name="LookupData" sheetId="46" state="hidden" r:id="rId3"/>
  </sheets>
  <definedNames>
    <definedName name="_xlnm.Print_Area" localSheetId="0">'2008-111'!$A$1:$Q$19</definedName>
    <definedName name="_xlnm.Print_Titles" localSheetId="0">'2008-111'!$1:$4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52" l="1"/>
  <c r="P23" i="52"/>
  <c r="Q23" i="52"/>
  <c r="O24" i="52"/>
  <c r="P24" i="52"/>
  <c r="Q24" i="52"/>
  <c r="O25" i="52"/>
  <c r="P25" i="52"/>
  <c r="Q25" i="52"/>
  <c r="O22" i="52"/>
  <c r="P22" i="52"/>
  <c r="Q22" i="52"/>
  <c r="M14" i="44"/>
  <c r="N25" i="52" s="1"/>
  <c r="L14" i="44"/>
  <c r="M25" i="52" s="1"/>
  <c r="K14" i="44"/>
  <c r="L25" i="52" s="1"/>
  <c r="J14" i="44"/>
  <c r="K25" i="52" s="1"/>
  <c r="I14" i="44"/>
  <c r="J25" i="52" s="1"/>
  <c r="H14" i="44"/>
  <c r="I25" i="52" s="1"/>
  <c r="G14" i="44"/>
  <c r="H25" i="52" s="1"/>
  <c r="F14" i="44"/>
  <c r="G25" i="52" s="1"/>
  <c r="E14" i="44"/>
  <c r="F25" i="52" s="1"/>
  <c r="M13" i="44"/>
  <c r="N24" i="52" s="1"/>
  <c r="L13" i="44"/>
  <c r="M24" i="52" s="1"/>
  <c r="K13" i="44"/>
  <c r="L24" i="52" s="1"/>
  <c r="J13" i="44"/>
  <c r="K24" i="52" s="1"/>
  <c r="I13" i="44"/>
  <c r="J24" i="52" s="1"/>
  <c r="H13" i="44"/>
  <c r="I24" i="52" s="1"/>
  <c r="G13" i="44"/>
  <c r="H24" i="52" s="1"/>
  <c r="F13" i="44"/>
  <c r="G24" i="52" s="1"/>
  <c r="E13" i="44"/>
  <c r="F24" i="52" s="1"/>
  <c r="M11" i="44"/>
  <c r="N22" i="52" s="1"/>
  <c r="L11" i="44"/>
  <c r="M22" i="52" s="1"/>
  <c r="K11" i="44"/>
  <c r="L22" i="52" s="1"/>
  <c r="J11" i="44"/>
  <c r="K22" i="52" s="1"/>
  <c r="I11" i="44"/>
  <c r="J22" i="52" s="1"/>
  <c r="H11" i="44"/>
  <c r="I22" i="52" s="1"/>
  <c r="G11" i="44"/>
  <c r="H22" i="52" s="1"/>
  <c r="F11" i="44"/>
  <c r="G22" i="52" s="1"/>
  <c r="E11" i="44"/>
  <c r="F22" i="52" s="1"/>
  <c r="M10" i="44"/>
  <c r="L10" i="44"/>
  <c r="K10" i="44"/>
  <c r="J10" i="44"/>
  <c r="I10" i="44"/>
  <c r="H10" i="44"/>
  <c r="G10" i="44"/>
  <c r="F10" i="44"/>
  <c r="E10" i="44"/>
  <c r="BA70" i="46" l="1"/>
  <c r="AZ70" i="46"/>
  <c r="AY70" i="46"/>
  <c r="AX70" i="46"/>
  <c r="AW70" i="46"/>
  <c r="AV70" i="46"/>
  <c r="AU70" i="46"/>
  <c r="AT70" i="46"/>
  <c r="AS70" i="46"/>
  <c r="AR70" i="46"/>
  <c r="AQ70" i="46"/>
  <c r="AP70" i="46"/>
  <c r="AO70" i="46"/>
  <c r="AN70" i="46"/>
  <c r="AM70" i="46"/>
  <c r="AL70" i="46"/>
  <c r="AK70" i="46"/>
  <c r="AJ70" i="46"/>
  <c r="AI70" i="46"/>
  <c r="AH70" i="46"/>
  <c r="AG70" i="46"/>
  <c r="AF70" i="46"/>
  <c r="AE70" i="46"/>
  <c r="AD70" i="46"/>
  <c r="AC70" i="46"/>
  <c r="AB70" i="46"/>
  <c r="AA70" i="46"/>
  <c r="Z70" i="46"/>
  <c r="Y70" i="46"/>
  <c r="X70" i="46"/>
  <c r="W70" i="46"/>
  <c r="V70" i="46"/>
  <c r="U70" i="46"/>
  <c r="T70" i="46"/>
  <c r="S70" i="46"/>
  <c r="R70" i="46"/>
  <c r="Q70" i="46"/>
  <c r="P70" i="46"/>
  <c r="O70" i="46"/>
  <c r="N70" i="46"/>
  <c r="M70" i="46"/>
  <c r="L70" i="46"/>
  <c r="K70" i="46"/>
  <c r="J70" i="46"/>
  <c r="I70" i="46"/>
  <c r="H70" i="46"/>
  <c r="G70" i="46"/>
  <c r="F70" i="46"/>
  <c r="Q11" i="44" l="1"/>
  <c r="B22" i="52"/>
  <c r="P9" i="44"/>
  <c r="O9" i="44"/>
  <c r="N9" i="44"/>
  <c r="M9" i="44"/>
  <c r="L9" i="44"/>
  <c r="K9" i="44"/>
  <c r="J9" i="44"/>
  <c r="I9" i="44"/>
  <c r="H9" i="44"/>
  <c r="G9" i="44"/>
  <c r="F9" i="44"/>
  <c r="E9" i="44"/>
  <c r="A2" i="44"/>
  <c r="B21" i="52"/>
  <c r="B9" i="52"/>
  <c r="B5" i="52"/>
  <c r="E1" i="52"/>
  <c r="G21" i="52" l="1"/>
  <c r="H21" i="52"/>
  <c r="I21" i="52"/>
  <c r="J21" i="52"/>
  <c r="K21" i="52"/>
  <c r="L21" i="52"/>
  <c r="M21" i="52"/>
  <c r="N21" i="52"/>
  <c r="O21" i="52"/>
  <c r="P21" i="52"/>
  <c r="Q21" i="52"/>
  <c r="F21" i="52"/>
  <c r="B24" i="52"/>
  <c r="B25" i="52"/>
  <c r="B23" i="52"/>
  <c r="O15" i="44" l="1"/>
  <c r="N15" i="44"/>
  <c r="M15" i="44"/>
  <c r="L15" i="44"/>
  <c r="K15" i="44"/>
  <c r="J15" i="44"/>
  <c r="I15" i="44"/>
  <c r="H15" i="44"/>
  <c r="G15" i="44"/>
  <c r="F15" i="44"/>
  <c r="E15" i="44"/>
  <c r="P15" i="44"/>
  <c r="Q14" i="44"/>
  <c r="Q13" i="44"/>
  <c r="Q12" i="44"/>
  <c r="Q10" i="44"/>
  <c r="Q15" i="44" l="1"/>
  <c r="C9" i="52" l="1"/>
  <c r="B11" i="52" s="1"/>
  <c r="A21" i="52"/>
  <c r="A22" i="52" s="1"/>
  <c r="B8" i="52"/>
  <c r="B10" i="52" s="1"/>
  <c r="B7" i="52"/>
  <c r="A23" i="52" l="1"/>
  <c r="A25" i="52"/>
  <c r="A24" i="52"/>
</calcChain>
</file>

<file path=xl/sharedStrings.xml><?xml version="1.0" encoding="utf-8"?>
<sst xmlns="http://schemas.openxmlformats.org/spreadsheetml/2006/main" count="366" uniqueCount="172">
  <si>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</si>
  <si>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</si>
  <si>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</si>
  <si>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</si>
  <si>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</si>
  <si>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</si>
  <si>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</si>
  <si>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</si>
  <si>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</si>
  <si>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</si>
  <si>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</si>
  <si>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</si>
  <si>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</si>
  <si>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</si>
  <si>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</si>
  <si>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</si>
  <si>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</si>
  <si>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</si>
  <si>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</si>
  <si>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</si>
  <si>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</si>
  <si>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</si>
  <si>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</si>
  <si>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</si>
  <si>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</si>
  <si>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</si>
  <si>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</si>
  <si>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</si>
  <si>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</si>
  <si>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</si>
  <si>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</si>
  <si>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</si>
  <si>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</si>
  <si>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</si>
  <si>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</si>
  <si>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</si>
  <si>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</si>
  <si>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</si>
  <si>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</si>
  <si>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</si>
  <si>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</si>
  <si>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</si>
  <si>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</si>
  <si>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</si>
  <si>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</si>
  <si>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</si>
  <si>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</si>
  <si>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</si>
  <si>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</si>
  <si>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</si>
  <si>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</si>
  <si>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</si>
  <si>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</si>
  <si>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</si>
  <si>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</si>
  <si>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</si>
  <si>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</si>
  <si>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</si>
  <si>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</si>
  <si>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</si>
  <si>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</si>
  <si>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</si>
  <si>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</si>
  <si>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</si>
  <si>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</si>
  <si>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</si>
  <si>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</si>
  <si>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</si>
  <si>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</si>
  <si>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</si>
  <si>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</si>
  <si>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</si>
  <si>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</si>
  <si>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</si>
  <si>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</si>
  <si>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</si>
  <si>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</si>
  <si>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</si>
  <si>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</si>
  <si>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</si>
  <si>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</si>
  <si>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</si>
  <si>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</si>
  <si>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</si>
  <si>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</si>
  <si>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</si>
  <si>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</si>
  <si>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</si>
  <si>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</si>
  <si>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</si>
  <si>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</si>
  <si>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</si>
  <si>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</si>
  <si>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</si>
  <si>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</si>
  <si>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</si>
  <si>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</si>
  <si>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</si>
  <si>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</si>
  <si>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</si>
  <si>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</si>
  <si>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</si>
  <si>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</si>
  <si>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</si>
  <si>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</si>
  <si>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</si>
  <si>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</si>
  <si>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</si>
  <si>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</si>
  <si>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</si>
  <si>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</si>
  <si>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</si>
  <si>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</si>
  <si>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</si>
  <si>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</si>
  <si>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</si>
  <si>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</si>
  <si>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</si>
  <si>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</si>
  <si>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</si>
  <si>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</si>
  <si>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</si>
  <si>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</si>
  <si>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</si>
  <si>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NumDataTables:</t>
  </si>
  <si>
    <t>DataTable</t>
  </si>
  <si>
    <t>StartCol</t>
  </si>
  <si>
    <t>EndCol</t>
  </si>
  <si>
    <t>StartRow</t>
  </si>
  <si>
    <t>EndRow</t>
  </si>
  <si>
    <t>D_A_RevenueExpenditure</t>
  </si>
  <si>
    <t>A</t>
  </si>
  <si>
    <t>T</t>
  </si>
  <si>
    <t>DataTableNum</t>
  </si>
  <si>
    <t>YTD Total</t>
  </si>
  <si>
    <t xml:space="preserve">Report Month: </t>
  </si>
  <si>
    <t>Reason Code</t>
  </si>
  <si>
    <t>Staffing - Internal</t>
  </si>
  <si>
    <t>Staffing - External</t>
  </si>
  <si>
    <t>Unfunded Mandates - External</t>
  </si>
  <si>
    <t>Systems/Conversions - Internal</t>
  </si>
  <si>
    <t>Systems/Conversions - External</t>
  </si>
  <si>
    <t>Driving Under the Influence</t>
  </si>
  <si>
    <t>Issuance of a Summons</t>
  </si>
  <si>
    <t>Traffic Administration Fees</t>
  </si>
  <si>
    <t>All Other Line 47 Additional Revenues</t>
  </si>
  <si>
    <t>All Other</t>
  </si>
  <si>
    <t>NR1.18.1.0</t>
  </si>
  <si>
    <t>2008-111</t>
  </si>
  <si>
    <t>Driving Under the Influence F.S. 316.193</t>
  </si>
  <si>
    <t>Issuance of a Summons F.S. 28.241(1)(d)</t>
  </si>
  <si>
    <t>Traffic Administration Fees F.S. 318.18(18)</t>
  </si>
  <si>
    <t>Clerk of Court Monthly Chapter 2008-111, L.O.F. Tracking Report</t>
  </si>
  <si>
    <t>TOTAL</t>
  </si>
  <si>
    <t>DeSoto</t>
  </si>
  <si>
    <t>s. 316.193, F.S.</t>
  </si>
  <si>
    <t>s. 28.241(1)(d), F.S.</t>
  </si>
  <si>
    <t>s. 318.18(18), F.S.</t>
  </si>
  <si>
    <t>NOTES</t>
  </si>
  <si>
    <t>First Year of CFY</t>
  </si>
  <si>
    <t>Ch_2008-111_LOF</t>
  </si>
  <si>
    <t>County Summons</t>
  </si>
  <si>
    <t>s. 34.041(1)(d), F.S.</t>
  </si>
  <si>
    <t>County Summons F.S. 34.041(1)(d)</t>
  </si>
  <si>
    <t>2008-110</t>
  </si>
  <si>
    <t>DUI</t>
  </si>
  <si>
    <t>Issuance Summons</t>
  </si>
  <si>
    <t>Traffic Admin</t>
  </si>
  <si>
    <t>2. Chapter 2010-162, L.O.F, Section 12, directs that all moneys collected by the clerks of the court as part of the clerk's court-related functions for subsequent distribution to any state entity must be transmitted electronically, by the 10th day of the month immediately after the month in which the moneys are collected, to the DOR for appropriate distribution.</t>
  </si>
  <si>
    <t>1. The total amount of all categories reported each month should equal the amounts remitted to the appropriate line of the Florida Department of Revenue (DOR) remittance portal.</t>
  </si>
  <si>
    <t>3. Chapter 2023-284, L.O.F., amended the Issuance of a Summons, s. 28.241(1)(d), F.S., line. This fee will not be tracked after June 2023. Starting July 2023, the County Summons, s. 34.041(1)(d), F.S. will now be tracked.</t>
  </si>
  <si>
    <t>CCOC Form Version 2
Revised 08/15/2023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</si>
</sst>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1"/>
      <color indexed="8"/>
      <name val="Calibri"/>
      <family val="2"/>
    </font>
    <font>
      <b/>
      <sz val="10"/>
      <name val="Franklin Gothic Book"/>
      <family val="2"/>
      <scheme val="minor"/>
    </font>
    <font>
      <sz val="10"/>
      <color rgb="FFFF0000"/>
      <name val="Franklin Gothic Book"/>
      <family val="2"/>
      <scheme val="minor"/>
    </font>
    <font>
      <sz val="8"/>
      <name val="Arial"/>
      <family val="2"/>
    </font>
  </fonts>
  <fills count="15">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1" tint="0.499984740745262"/>
      </right>
      <top style="double">
        <color theme="0" tint="-0.499984740745262"/>
      </top>
      <bottom style="medium">
        <color theme="0" tint="-0.49998474074526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44" fontId="2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9" fillId="5" borderId="10">
      <alignment vertical="center"/>
    </xf>
    <xf numFmtId="0" fontId="21" fillId="6" borderId="12">
      <alignment horizontal="center" vertical="center"/>
      <protection locked="0"/>
    </xf>
    <xf numFmtId="0" fontId="21" fillId="7" borderId="12">
      <alignment horizontal="center" vertical="center"/>
      <protection locked="0"/>
    </xf>
    <xf numFmtId="44" fontId="25" fillId="8" borderId="13">
      <alignment vertical="center"/>
      <protection locked="0"/>
    </xf>
    <xf numFmtId="44" fontId="21" fillId="8" borderId="14" applyBorder="0">
      <alignment vertical="center"/>
      <protection locked="0"/>
    </xf>
    <xf numFmtId="44" fontId="21" fillId="7" borderId="15" applyBorder="0">
      <alignment vertical="center"/>
      <protection locked="0"/>
    </xf>
    <xf numFmtId="44" fontId="21" fillId="6" borderId="16" applyBorder="0">
      <alignment vertical="center"/>
      <protection locked="0"/>
    </xf>
    <xf numFmtId="44" fontId="21" fillId="6" borderId="17" applyBorder="0">
      <alignment vertical="center"/>
      <protection locked="0"/>
    </xf>
    <xf numFmtId="44" fontId="25" fillId="7"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cellStyleXfs>
  <cellXfs count="94">
    <xf numFmtId="0" fontId="0" fillId="0" borderId="0" xfId="0"/>
    <xf numFmtId="0" fontId="23" fillId="0" borderId="0" xfId="0" applyFont="1"/>
    <xf numFmtId="0" fontId="24" fillId="3" borderId="0" xfId="0" applyFont="1" applyFill="1"/>
    <xf numFmtId="0" fontId="24" fillId="3"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6" fillId="0" borderId="0" xfId="0" applyFont="1" applyAlignment="1">
      <alignment horizontal="right" vertical="center"/>
    </xf>
    <xf numFmtId="0" fontId="26" fillId="0" borderId="0" xfId="0" applyFont="1" applyAlignment="1">
      <alignment vertical="center"/>
    </xf>
    <xf numFmtId="17" fontId="30" fillId="9" borderId="19" xfId="0" applyNumberFormat="1" applyFont="1" applyFill="1" applyBorder="1" applyAlignment="1">
      <alignment horizontal="center" vertical="center"/>
    </xf>
    <xf numFmtId="17" fontId="30" fillId="9" borderId="20" xfId="0" applyNumberFormat="1" applyFont="1" applyFill="1" applyBorder="1" applyAlignment="1">
      <alignment horizontal="center" vertical="center"/>
    </xf>
    <xf numFmtId="0" fontId="24" fillId="3" borderId="0" xfId="53" applyFont="1" applyFill="1" applyAlignment="1">
      <alignment wrapText="1"/>
    </xf>
    <xf numFmtId="0" fontId="23" fillId="0" borderId="0" xfId="53" applyFont="1"/>
    <xf numFmtId="0" fontId="24" fillId="3" borderId="1" xfId="53" applyFont="1" applyFill="1" applyBorder="1"/>
    <xf numFmtId="0" fontId="24" fillId="3" borderId="2" xfId="53" applyFont="1" applyFill="1" applyBorder="1"/>
    <xf numFmtId="0" fontId="24" fillId="3" borderId="7" xfId="53" applyFont="1" applyFill="1" applyBorder="1"/>
    <xf numFmtId="0" fontId="23" fillId="0" borderId="3" xfId="53" applyFont="1" applyBorder="1"/>
    <xf numFmtId="0" fontId="23" fillId="0" borderId="4" xfId="53" applyFont="1" applyBorder="1"/>
    <xf numFmtId="0" fontId="24" fillId="3" borderId="0" xfId="53" applyFont="1" applyFill="1"/>
    <xf numFmtId="14" fontId="23" fillId="0" borderId="0" xfId="53" applyNumberFormat="1" applyFont="1"/>
    <xf numFmtId="0" fontId="23" fillId="0" borderId="5" xfId="53" applyFont="1" applyBorder="1"/>
    <xf numFmtId="0" fontId="23" fillId="0" borderId="6" xfId="53" applyFont="1" applyBorder="1"/>
    <xf numFmtId="0" fontId="23" fillId="0" borderId="8" xfId="53" applyFont="1" applyBorder="1"/>
    <xf numFmtId="42" fontId="26" fillId="0" borderId="29" xfId="0" applyNumberFormat="1" applyFont="1" applyBorder="1" applyAlignment="1">
      <alignment horizontal="center" vertical="center"/>
    </xf>
    <xf numFmtId="44" fontId="28" fillId="0" borderId="30" xfId="28" applyFont="1" applyBorder="1" applyAlignment="1" applyProtection="1">
      <alignment vertical="center"/>
    </xf>
    <xf numFmtId="44" fontId="28" fillId="0" borderId="31" xfId="28" applyFont="1" applyBorder="1" applyAlignment="1" applyProtection="1">
      <alignment vertical="center"/>
    </xf>
    <xf numFmtId="44" fontId="28" fillId="0" borderId="32" xfId="28" applyFont="1" applyBorder="1" applyAlignment="1" applyProtection="1">
      <alignment vertical="center"/>
    </xf>
    <xf numFmtId="0" fontId="23" fillId="0" borderId="0" xfId="0" applyFont="1" applyAlignment="1">
      <alignment horizontal="left" vertical="top"/>
    </xf>
    <xf numFmtId="44" fontId="23" fillId="8" borderId="27" xfId="28" applyFont="1" applyFill="1" applyBorder="1" applyAlignment="1" applyProtection="1">
      <alignment vertical="center"/>
      <protection locked="0"/>
    </xf>
    <xf numFmtId="44" fontId="23" fillId="8" borderId="18" xfId="28" applyFont="1" applyFill="1" applyBorder="1" applyAlignment="1" applyProtection="1">
      <alignment vertical="center"/>
      <protection locked="0"/>
    </xf>
    <xf numFmtId="44" fontId="23" fillId="8" borderId="28" xfId="28" applyFont="1" applyFill="1" applyBorder="1" applyAlignment="1" applyProtection="1">
      <alignment vertical="center"/>
      <protection locked="0"/>
    </xf>
    <xf numFmtId="44" fontId="23" fillId="7" borderId="27" xfId="28" applyFont="1" applyFill="1" applyBorder="1" applyAlignment="1" applyProtection="1">
      <alignment vertical="center"/>
      <protection locked="0"/>
    </xf>
    <xf numFmtId="44" fontId="23" fillId="7" borderId="18" xfId="28" applyFont="1" applyFill="1" applyBorder="1" applyAlignment="1" applyProtection="1">
      <alignment vertical="center"/>
      <protection locked="0"/>
    </xf>
    <xf numFmtId="44" fontId="23" fillId="7" borderId="28" xfId="28" applyFont="1" applyFill="1" applyBorder="1" applyAlignment="1" applyProtection="1">
      <alignment vertical="center"/>
      <protection locked="0"/>
    </xf>
    <xf numFmtId="44" fontId="23" fillId="6" borderId="18" xfId="28" applyFont="1" applyFill="1" applyBorder="1" applyAlignment="1" applyProtection="1">
      <alignment vertical="center"/>
      <protection locked="0"/>
    </xf>
    <xf numFmtId="44" fontId="23" fillId="6" borderId="28" xfId="28" applyFont="1" applyFill="1" applyBorder="1" applyAlignment="1" applyProtection="1">
      <alignment vertical="center"/>
      <protection locked="0"/>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3" fillId="0" borderId="37" xfId="0" applyFont="1" applyBorder="1" applyAlignment="1">
      <alignment horizontal="left" vertical="center"/>
    </xf>
    <xf numFmtId="0" fontId="23" fillId="0" borderId="0" xfId="0" applyFont="1" applyAlignment="1">
      <alignment horizontal="left" vertical="top" wrapText="1"/>
    </xf>
    <xf numFmtId="0" fontId="21" fillId="6" borderId="12" xfId="42">
      <alignment horizontal="center" vertical="center"/>
      <protection locked="0"/>
    </xf>
    <xf numFmtId="0" fontId="23" fillId="0" borderId="0" xfId="53" applyFont="1" applyProtection="1">
      <protection locked="0"/>
    </xf>
    <xf numFmtId="0" fontId="33" fillId="0" borderId="0" xfId="0" applyFont="1" applyAlignment="1">
      <alignment vertical="top"/>
    </xf>
    <xf numFmtId="0" fontId="24" fillId="3" borderId="0" xfId="53" applyFont="1" applyFill="1" applyAlignment="1">
      <alignment horizontal="center" vertical="center" wrapText="1"/>
    </xf>
    <xf numFmtId="14" fontId="23" fillId="4" borderId="0" xfId="53" applyNumberFormat="1" applyFont="1" applyFill="1"/>
    <xf numFmtId="0" fontId="23" fillId="4" borderId="0" xfId="53" applyFont="1" applyFill="1"/>
    <xf numFmtId="0" fontId="24" fillId="3" borderId="0" xfId="0" applyFont="1" applyFill="1" applyAlignment="1">
      <alignment wrapText="1"/>
    </xf>
    <xf numFmtId="44" fontId="23" fillId="0" borderId="0" xfId="0" applyNumberFormat="1" applyFont="1"/>
    <xf numFmtId="0" fontId="34" fillId="0" borderId="36" xfId="0" applyFont="1" applyBorder="1" applyAlignment="1">
      <alignment horizontal="left" vertical="center"/>
    </xf>
    <xf numFmtId="0" fontId="27" fillId="9" borderId="38" xfId="0" applyFont="1" applyFill="1" applyBorder="1" applyAlignment="1">
      <alignment horizontal="right" vertical="center"/>
    </xf>
    <xf numFmtId="0" fontId="27" fillId="9" borderId="39" xfId="0" applyFont="1" applyFill="1" applyBorder="1" applyAlignment="1">
      <alignment horizontal="right" vertical="center"/>
    </xf>
    <xf numFmtId="0" fontId="23" fillId="0" borderId="40" xfId="0" applyFont="1" applyBorder="1" applyAlignment="1">
      <alignment horizontal="left" vertical="center"/>
    </xf>
    <xf numFmtId="44" fontId="23" fillId="6" borderId="41" xfId="28" applyFont="1" applyFill="1" applyBorder="1" applyAlignment="1" applyProtection="1">
      <alignment vertical="center"/>
      <protection locked="0"/>
    </xf>
    <xf numFmtId="44" fontId="23" fillId="6" borderId="25" xfId="28" applyFont="1" applyFill="1" applyBorder="1" applyAlignment="1" applyProtection="1">
      <alignment vertical="center"/>
      <protection locked="0"/>
    </xf>
    <xf numFmtId="44" fontId="23" fillId="6" borderId="42" xfId="28" applyFont="1" applyFill="1" applyBorder="1" applyAlignment="1" applyProtection="1">
      <alignment vertical="center"/>
      <protection locked="0"/>
    </xf>
    <xf numFmtId="44" fontId="28" fillId="0" borderId="43" xfId="28" applyFont="1" applyBorder="1" applyAlignment="1" applyProtection="1">
      <alignment vertical="center"/>
    </xf>
    <xf numFmtId="44" fontId="28" fillId="0" borderId="44" xfId="28" applyFont="1" applyBorder="1" applyAlignment="1" applyProtection="1">
      <alignment vertical="center"/>
    </xf>
    <xf numFmtId="44" fontId="28" fillId="0" borderId="45" xfId="28" applyFont="1" applyBorder="1" applyAlignment="1" applyProtection="1">
      <alignment vertical="center"/>
    </xf>
    <xf numFmtId="44" fontId="23" fillId="10" borderId="27" xfId="28" applyFont="1" applyFill="1" applyBorder="1" applyAlignment="1" applyProtection="1">
      <alignment vertical="center"/>
    </xf>
    <xf numFmtId="44" fontId="23" fillId="10" borderId="18" xfId="28" applyFont="1" applyFill="1" applyBorder="1" applyAlignment="1" applyProtection="1">
      <alignment vertical="center"/>
    </xf>
    <xf numFmtId="44" fontId="23" fillId="11" borderId="18" xfId="28" applyFont="1" applyFill="1" applyBorder="1" applyAlignment="1" applyProtection="1">
      <alignment vertical="center"/>
    </xf>
    <xf numFmtId="44" fontId="23" fillId="11" borderId="28" xfId="28" applyFont="1" applyFill="1" applyBorder="1" applyAlignment="1" applyProtection="1">
      <alignment vertical="center"/>
    </xf>
    <xf numFmtId="0" fontId="0" fillId="12" borderId="0" xfId="0" applyFill="1" applyAlignment="1">
      <alignment horizontal="center" wrapText="1"/>
    </xf>
    <xf numFmtId="0" fontId="0" fillId="12" borderId="2" xfId="0" applyFill="1" applyBorder="1" applyAlignment="1">
      <alignment horizontal="center" wrapText="1"/>
    </xf>
    <xf numFmtId="0" fontId="0" fillId="12" borderId="1" xfId="0" applyFill="1" applyBorder="1" applyAlignment="1">
      <alignment horizontal="center" wrapText="1"/>
    </xf>
    <xf numFmtId="0" fontId="0" fillId="12" borderId="4" xfId="0" applyFill="1" applyBorder="1" applyAlignment="1">
      <alignment horizontal="center" wrapText="1"/>
    </xf>
    <xf numFmtId="7" fontId="0" fillId="0" borderId="0" xfId="0" applyNumberFormat="1"/>
    <xf numFmtId="7" fontId="0" fillId="0" borderId="3" xfId="0" applyNumberFormat="1" applyBorder="1"/>
    <xf numFmtId="7" fontId="0" fillId="0" borderId="4" xfId="0" applyNumberFormat="1" applyBorder="1"/>
    <xf numFmtId="7" fontId="0" fillId="13" borderId="0" xfId="0" applyNumberFormat="1" applyFill="1"/>
    <xf numFmtId="7" fontId="0" fillId="13" borderId="3" xfId="0" applyNumberFormat="1" applyFill="1" applyBorder="1"/>
    <xf numFmtId="7" fontId="0" fillId="13" borderId="4" xfId="0" applyNumberFormat="1" applyFill="1" applyBorder="1"/>
    <xf numFmtId="44" fontId="0" fillId="14" borderId="46" xfId="0" applyNumberFormat="1" applyFill="1" applyBorder="1"/>
    <xf numFmtId="44" fontId="0" fillId="14" borderId="48" xfId="0" applyNumberFormat="1" applyFill="1" applyBorder="1"/>
    <xf numFmtId="44" fontId="0" fillId="14" borderId="47" xfId="0" applyNumberFormat="1" applyFill="1" applyBorder="1"/>
    <xf numFmtId="0" fontId="23" fillId="0" borderId="0" xfId="0" applyFont="1" applyAlignment="1">
      <alignment horizontal="left" vertical="top"/>
    </xf>
    <xf numFmtId="0" fontId="23" fillId="0" borderId="0" xfId="0" applyFont="1" applyAlignment="1">
      <alignment horizontal="left" vertical="top" wrapText="1"/>
    </xf>
    <xf numFmtId="0" fontId="31" fillId="0" borderId="0" xfId="0" applyFont="1" applyAlignment="1">
      <alignment horizontal="left" vertical="center"/>
    </xf>
    <xf numFmtId="0" fontId="27" fillId="2" borderId="0" xfId="0" applyFont="1" applyFill="1" applyAlignment="1">
      <alignment horizontal="center" vertical="center" wrapText="1"/>
    </xf>
    <xf numFmtId="0" fontId="26" fillId="0" borderId="26" xfId="0" applyFont="1" applyBorder="1" applyAlignment="1">
      <alignment horizontal="right" vertical="center"/>
    </xf>
    <xf numFmtId="0" fontId="26" fillId="0" borderId="11" xfId="0" applyFont="1" applyBorder="1" applyAlignment="1">
      <alignment horizontal="right" vertical="center"/>
    </xf>
    <xf numFmtId="0" fontId="21" fillId="6" borderId="12" xfId="42">
      <alignment horizontal="center" vertical="center"/>
      <protection locked="0"/>
    </xf>
    <xf numFmtId="0" fontId="21" fillId="7" borderId="12" xfId="43">
      <alignment horizontal="center" vertical="center"/>
      <protection locked="0"/>
    </xf>
    <xf numFmtId="0" fontId="27" fillId="9" borderId="21" xfId="0" applyFont="1" applyFill="1" applyBorder="1" applyAlignment="1">
      <alignment horizontal="right" vertical="center"/>
    </xf>
    <xf numFmtId="0" fontId="27" fillId="9" borderId="22" xfId="0" applyFont="1" applyFill="1" applyBorder="1" applyAlignment="1">
      <alignment horizontal="right" vertical="center"/>
    </xf>
    <xf numFmtId="0" fontId="27" fillId="9" borderId="23" xfId="0" applyFont="1" applyFill="1" applyBorder="1" applyAlignment="1">
      <alignment horizontal="right" vertical="center"/>
    </xf>
    <xf numFmtId="0" fontId="27" fillId="9" borderId="24" xfId="0" applyFont="1" applyFill="1" applyBorder="1" applyAlignment="1">
      <alignment horizontal="right" vertical="center"/>
    </xf>
    <xf numFmtId="0" fontId="27" fillId="9" borderId="33" xfId="0" applyFont="1" applyFill="1" applyBorder="1" applyAlignment="1">
      <alignment horizontal="right" vertical="center"/>
    </xf>
    <xf numFmtId="0" fontId="27" fillId="9" borderId="34" xfId="0" applyFont="1" applyFill="1" applyBorder="1" applyAlignment="1">
      <alignment horizontal="right" vertical="center"/>
    </xf>
    <xf numFmtId="14" fontId="0" fillId="0" borderId="47" xfId="0" quotePrefix="1" applyNumberFormat="1" applyBorder="1" applyAlignment="1">
      <alignment horizontal="center"/>
    </xf>
    <xf numFmtId="14" fontId="0" fillId="0" borderId="46" xfId="0" quotePrefix="1" applyNumberFormat="1" applyBorder="1" applyAlignment="1">
      <alignment horizontal="center"/>
    </xf>
    <xf numFmtId="14" fontId="0" fillId="0" borderId="48" xfId="0" quotePrefix="1" applyNumberFormat="1" applyBorder="1" applyAlignment="1">
      <alignment horizontal="center"/>
    </xf>
    <xf numFmtId="0" fontId="0" fillId="0" borderId="46" xfId="0" quotePrefix="1" applyBorder="1" applyAlignment="1">
      <alignment horizontal="center"/>
    </xf>
  </cellXfs>
  <cellStyles count="54">
    <cellStyle name="Budget Authority" xfId="41" xr:uid="{00000000-0005-0000-0000-000000000000}"/>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2" xfId="16" xr:uid="{00000000-0005-0000-0000-00002B000000}"/>
    <cellStyle name="Percent 2 2" xfId="17" xr:uid="{00000000-0005-0000-0000-00002C000000}"/>
    <cellStyle name="Percent 2 3" xfId="18" xr:uid="{00000000-0005-0000-0000-00002D000000}"/>
    <cellStyle name="Percent 3" xfId="34" xr:uid="{00000000-0005-0000-0000-00002E000000}"/>
    <cellStyle name="Percent 4" xfId="51" xr:uid="{00000000-0005-0000-0000-00002F000000}"/>
    <cellStyle name="Required Data Entry Even Bottom" xfId="49" xr:uid="{00000000-0005-0000-0000-000030000000}"/>
    <cellStyle name="Required Data Entry Even Rows" xfId="46" xr:uid="{00000000-0005-0000-0000-000031000000}"/>
    <cellStyle name="Required Data Entry Odd Bottom" xfId="48" xr:uid="{00000000-0005-0000-0000-000032000000}"/>
    <cellStyle name="Required Data Entry Odd Rows" xfId="47" xr:uid="{00000000-0005-0000-0000-000033000000}"/>
    <cellStyle name="Required Data Entry Top Row" xfId="45" xr:uid="{00000000-0005-0000-0000-000034000000}"/>
    <cellStyle name="Row 1 Odd Data Entry Required" xfId="44" xr:uid="{00000000-0005-0000-0000-000035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40341</xdr:colOff>
      <xdr:row>0</xdr:row>
      <xdr:rowOff>87967</xdr:rowOff>
    </xdr:from>
    <xdr:to>
      <xdr:col>17</xdr:col>
      <xdr:colOff>7315</xdr:colOff>
      <xdr:row>2</xdr:row>
      <xdr:rowOff>216828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66191"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Q21"/>
  <sheetViews>
    <sheetView tabSelected="1" zoomScaleNormal="100" zoomScaleSheetLayoutView="100" zoomScalePageLayoutView="75" workbookViewId="0">
      <selection activeCell="D4" sqref="D4:E4"/>
    </sheetView>
  </sheetViews>
  <sheetFormatPr defaultColWidth="9.140625" defaultRowHeight="15.75" x14ac:dyDescent="0.2"/>
  <cols>
    <col min="1" max="1" width="3.140625" style="4" customWidth="1"/>
    <col min="2" max="2" width="15.85546875" style="4" customWidth="1"/>
    <col min="3" max="3" width="16" style="5" bestFit="1" customWidth="1"/>
    <col min="4" max="4" width="17.85546875" style="4" bestFit="1" customWidth="1"/>
    <col min="5" max="16" width="15.7109375" style="4" customWidth="1"/>
    <col min="17" max="17" width="18.7109375" style="4" customWidth="1"/>
    <col min="18" max="18" width="24.28515625" style="4" customWidth="1"/>
    <col min="19" max="16384" width="9.140625" style="4"/>
  </cols>
  <sheetData>
    <row r="1" spans="1:17" ht="24" customHeight="1" x14ac:dyDescent="0.2">
      <c r="A1" s="78" t="s">
        <v>152</v>
      </c>
      <c r="B1" s="78"/>
      <c r="C1" s="78"/>
      <c r="D1" s="78"/>
      <c r="E1" s="78"/>
      <c r="F1" s="78"/>
    </row>
    <row r="2" spans="1:17" ht="24" customHeight="1" x14ac:dyDescent="0.2">
      <c r="A2" s="78" t="str">
        <f>"County Fiscal Year "&amp;(ReportInfo!N2)&amp;"-"&amp;(ReportInfo!N2+1)</f>
        <v>County Fiscal Year 2022-2023</v>
      </c>
      <c r="B2" s="78"/>
      <c r="C2" s="78"/>
      <c r="D2" s="78"/>
    </row>
    <row r="3" spans="1:17" ht="24" customHeight="1" x14ac:dyDescent="0.2">
      <c r="N3"/>
    </row>
    <row r="4" spans="1:17" ht="24" customHeight="1" x14ac:dyDescent="0.2">
      <c r="A4" s="6"/>
      <c r="C4" s="8" t="s">
        <v>0</v>
      </c>
      <c r="D4" s="82"/>
      <c r="E4" s="82"/>
      <c r="F4" s="6"/>
      <c r="G4" s="8" t="s">
        <v>135</v>
      </c>
      <c r="H4" s="41"/>
      <c r="I4"/>
      <c r="K4" s="8" t="s">
        <v>1</v>
      </c>
      <c r="L4" s="41"/>
      <c r="N4"/>
      <c r="P4" s="79" t="s">
        <v>171</v>
      </c>
      <c r="Q4" s="79"/>
    </row>
    <row r="5" spans="1:17" ht="24" customHeight="1" x14ac:dyDescent="0.2">
      <c r="A5" s="6"/>
      <c r="C5" s="8" t="s">
        <v>71</v>
      </c>
      <c r="D5" s="83"/>
      <c r="E5" s="83"/>
      <c r="F5" s="6"/>
      <c r="P5" s="79"/>
      <c r="Q5" s="79"/>
    </row>
    <row r="6" spans="1:17" ht="24" customHeight="1" x14ac:dyDescent="0.3">
      <c r="A6" s="6"/>
      <c r="C6" s="8" t="s">
        <v>82</v>
      </c>
      <c r="D6" s="82"/>
      <c r="E6" s="82"/>
      <c r="F6" s="6"/>
      <c r="J6"/>
      <c r="K6"/>
      <c r="L6"/>
      <c r="N6" s="7"/>
    </row>
    <row r="7" spans="1:17" ht="24" customHeight="1" x14ac:dyDescent="0.2">
      <c r="A7" s="6"/>
    </row>
    <row r="8" spans="1:17" ht="24" customHeight="1" thickBot="1" x14ac:dyDescent="0.25">
      <c r="A8" s="6"/>
      <c r="D8" s="6"/>
    </row>
    <row r="9" spans="1:17" ht="24" customHeight="1" thickBot="1" x14ac:dyDescent="0.25">
      <c r="B9" s="9"/>
      <c r="C9" s="9"/>
      <c r="E9" s="10" t="str">
        <f>"Oct-"&amp;(ReportInfo!N2-2000)</f>
        <v>Oct-22</v>
      </c>
      <c r="F9" s="11" t="str">
        <f>"Nov-"&amp;(ReportInfo!N2-2000)</f>
        <v>Nov-22</v>
      </c>
      <c r="G9" s="11" t="str">
        <f>"Dec-"&amp;(ReportInfo!N2-2000)</f>
        <v>Dec-22</v>
      </c>
      <c r="H9" s="11" t="str">
        <f>"Jan-"&amp;(ReportInfo!N2-1999)</f>
        <v>Jan-23</v>
      </c>
      <c r="I9" s="11" t="str">
        <f>"Feb-"&amp;(ReportInfo!N2-1999)</f>
        <v>Feb-23</v>
      </c>
      <c r="J9" s="11" t="str">
        <f>"Mar-"&amp;(ReportInfo!N2-1999)</f>
        <v>Mar-23</v>
      </c>
      <c r="K9" s="11" t="str">
        <f>"Apr-"&amp;(ReportInfo!N2-1999)</f>
        <v>Apr-23</v>
      </c>
      <c r="L9" s="11" t="str">
        <f>"May-"&amp;(ReportInfo!N2-1999)</f>
        <v>May-23</v>
      </c>
      <c r="M9" s="11" t="str">
        <f>"Jun-"&amp;(ReportInfo!N2-1999)</f>
        <v>Jun-23</v>
      </c>
      <c r="N9" s="11" t="str">
        <f>"Jul-"&amp;(ReportInfo!N2-1999)</f>
        <v>Jul-23</v>
      </c>
      <c r="O9" s="11" t="str">
        <f>"Aug-"&amp;(ReportInfo!N2-1999)</f>
        <v>Aug-23</v>
      </c>
      <c r="P9" s="11" t="str">
        <f>"Sep-"&amp;(ReportInfo!N2-1999)</f>
        <v>Sep-23</v>
      </c>
      <c r="Q9" s="24" t="s">
        <v>134</v>
      </c>
    </row>
    <row r="10" spans="1:17" ht="24" customHeight="1" x14ac:dyDescent="0.2">
      <c r="B10" s="84" t="s">
        <v>142</v>
      </c>
      <c r="C10" s="85"/>
      <c r="D10" s="37" t="s">
        <v>155</v>
      </c>
      <c r="E10" s="29">
        <f>SUMIFS(LookupData!F$3:F$69,LookupData!$E$3:$E$69,$D$4)</f>
        <v>0</v>
      </c>
      <c r="F10" s="30">
        <f>SUMIFS(LookupData!J$3:J$69,LookupData!$E$3:$E$69,$D$4)</f>
        <v>0</v>
      </c>
      <c r="G10" s="30">
        <f>SUMIFS(LookupData!N$3:N$69,LookupData!$E$3:$E$69,$D$4)</f>
        <v>0</v>
      </c>
      <c r="H10" s="30">
        <f>SUMIFS(LookupData!R$3:R$69,LookupData!$E$3:$E$69,$D$4)</f>
        <v>0</v>
      </c>
      <c r="I10" s="30">
        <f>SUMIFS(LookupData!V$3:V$69,LookupData!$E$3:$E$69,$D$4)</f>
        <v>0</v>
      </c>
      <c r="J10" s="30">
        <f>SUMIFS(LookupData!Z$3:Z$69,LookupData!$E$3:$E$69,$D$4)</f>
        <v>0</v>
      </c>
      <c r="K10" s="30">
        <f>SUMIFS(LookupData!AD$3:AD$69,LookupData!$E$3:$E$69,$D$4)</f>
        <v>0</v>
      </c>
      <c r="L10" s="30">
        <f>SUMIFS(LookupData!AH$3:AH$69,LookupData!$E$3:$E$69,$D$4)</f>
        <v>0</v>
      </c>
      <c r="M10" s="30">
        <f>SUMIFS(LookupData!AL$3:AL$69,LookupData!$E$3:$E$69,$D$4)</f>
        <v>0</v>
      </c>
      <c r="N10" s="30"/>
      <c r="O10" s="30"/>
      <c r="P10" s="31"/>
      <c r="Q10" s="25">
        <f>SUM(E10:P10)</f>
        <v>0</v>
      </c>
    </row>
    <row r="11" spans="1:17" ht="24" customHeight="1" x14ac:dyDescent="0.2">
      <c r="B11" s="50"/>
      <c r="C11" s="51" t="s">
        <v>143</v>
      </c>
      <c r="D11" s="52" t="s">
        <v>156</v>
      </c>
      <c r="E11" s="32">
        <f>SUMIFS(LookupData!G$3:G$69,LookupData!$E$3:$E$69,$D$4)</f>
        <v>0</v>
      </c>
      <c r="F11" s="33">
        <f>SUMIFS(LookupData!K$3:K$69,LookupData!$E$3:$E$69,$D$4)</f>
        <v>0</v>
      </c>
      <c r="G11" s="33">
        <f>SUMIFS(LookupData!O$3:O$69,LookupData!$E$3:$E$69,$D$4)</f>
        <v>0</v>
      </c>
      <c r="H11" s="33">
        <f>SUMIFS(LookupData!S$3:S$69,LookupData!$E$3:$E$69,$D$4)</f>
        <v>0</v>
      </c>
      <c r="I11" s="33">
        <f>SUMIFS(LookupData!W$3:W$69,LookupData!$E$3:$E$69,$D$4)</f>
        <v>0</v>
      </c>
      <c r="J11" s="33">
        <f>SUMIFS(LookupData!AA$3:AA$69,LookupData!$E$3:$E$69,$D$4)</f>
        <v>0</v>
      </c>
      <c r="K11" s="33">
        <f>SUMIFS(LookupData!AE$3:AE$69,LookupData!$E$3:$E$69,$D$4)</f>
        <v>0</v>
      </c>
      <c r="L11" s="33">
        <f>SUMIFS(LookupData!AI$3:AI$69,LookupData!$E$3:$E$69,$D$4)</f>
        <v>0</v>
      </c>
      <c r="M11" s="33">
        <f>SUMIFS(LookupData!AM$3:AM$69,LookupData!$E$3:$E$69,$D$4)</f>
        <v>0</v>
      </c>
      <c r="N11" s="61"/>
      <c r="O11" s="61"/>
      <c r="P11" s="62"/>
      <c r="Q11" s="25">
        <f>SUM(E11:P11)</f>
        <v>0</v>
      </c>
    </row>
    <row r="12" spans="1:17" ht="24" customHeight="1" x14ac:dyDescent="0.2">
      <c r="B12" s="86" t="s">
        <v>161</v>
      </c>
      <c r="C12" s="87"/>
      <c r="D12" s="49" t="s">
        <v>162</v>
      </c>
      <c r="E12" s="59"/>
      <c r="F12" s="60"/>
      <c r="G12" s="60"/>
      <c r="H12" s="60"/>
      <c r="I12" s="60"/>
      <c r="J12" s="60"/>
      <c r="K12" s="60"/>
      <c r="L12" s="60"/>
      <c r="M12" s="60"/>
      <c r="N12" s="35"/>
      <c r="O12" s="35"/>
      <c r="P12" s="36"/>
      <c r="Q12" s="25">
        <f t="shared" ref="Q12:Q15" si="0">SUM(E12:P12)</f>
        <v>0</v>
      </c>
    </row>
    <row r="13" spans="1:17" ht="24" customHeight="1" x14ac:dyDescent="0.2">
      <c r="B13" s="86" t="s">
        <v>144</v>
      </c>
      <c r="C13" s="87"/>
      <c r="D13" s="38" t="s">
        <v>157</v>
      </c>
      <c r="E13" s="32">
        <f>SUMIFS(LookupData!H$3:H$69,LookupData!$E$3:$E$69,$D$4)</f>
        <v>0</v>
      </c>
      <c r="F13" s="33">
        <f>SUMIFS(LookupData!L$3:L$69,LookupData!$E$3:$E$69,$D$4)</f>
        <v>0</v>
      </c>
      <c r="G13" s="33">
        <f>SUMIFS(LookupData!P$3:P$69,LookupData!$E$3:$E$69,$D$4)</f>
        <v>0</v>
      </c>
      <c r="H13" s="33">
        <f>SUMIFS(LookupData!T$3:T$69,LookupData!$E$3:$E$69,$D$4)</f>
        <v>0</v>
      </c>
      <c r="I13" s="33">
        <f>SUMIFS(LookupData!X$3:X$69,LookupData!$E$3:$E$69,$D$4)</f>
        <v>0</v>
      </c>
      <c r="J13" s="33">
        <f>SUMIFS(LookupData!AB$3:AB$69,LookupData!$E$3:$E$69,$D$4)</f>
        <v>0</v>
      </c>
      <c r="K13" s="33">
        <f>SUMIFS(LookupData!AF$3:AF$69,LookupData!$E$3:$E$69,$D$4)</f>
        <v>0</v>
      </c>
      <c r="L13" s="33">
        <f>SUMIFS(LookupData!AJ$3:AJ$69,LookupData!$E$3:$E$69,$D$4)</f>
        <v>0</v>
      </c>
      <c r="M13" s="33">
        <f>SUMIFS(LookupData!AN$3:AN$69,LookupData!$E$3:$E$69,$D$4)</f>
        <v>0</v>
      </c>
      <c r="N13" s="33"/>
      <c r="O13" s="33"/>
      <c r="P13" s="34"/>
      <c r="Q13" s="25">
        <f t="shared" si="0"/>
        <v>0</v>
      </c>
    </row>
    <row r="14" spans="1:17" ht="24" customHeight="1" thickBot="1" x14ac:dyDescent="0.25">
      <c r="B14" s="88" t="s">
        <v>145</v>
      </c>
      <c r="C14" s="89"/>
      <c r="D14" s="39" t="s">
        <v>146</v>
      </c>
      <c r="E14" s="53">
        <f>SUMIFS(LookupData!I$3:I$69,LookupData!$E$3:$E$69,$D$4)</f>
        <v>0</v>
      </c>
      <c r="F14" s="54">
        <f>SUMIFS(LookupData!M$3:M$69,LookupData!$E$3:$E$69,$D$4)</f>
        <v>0</v>
      </c>
      <c r="G14" s="54">
        <f>SUMIFS(LookupData!Q$3:Q$69,LookupData!$E$3:$E$69,$D$4)</f>
        <v>0</v>
      </c>
      <c r="H14" s="54">
        <f>SUMIFS(LookupData!U$3:U$69,LookupData!$E$3:$E$69,$D$4)</f>
        <v>0</v>
      </c>
      <c r="I14" s="54">
        <f>SUMIFS(LookupData!Y$3:Y$69,LookupData!$E$3:$E$69,$D$4)</f>
        <v>0</v>
      </c>
      <c r="J14" s="54">
        <f>SUMIFS(LookupData!AC$3:AC$69,LookupData!$E$3:$E$69,$D$4)</f>
        <v>0</v>
      </c>
      <c r="K14" s="54">
        <f>SUMIFS(LookupData!AG$3:AG$69,LookupData!$E$3:$E$69,$D$4)</f>
        <v>0</v>
      </c>
      <c r="L14" s="54">
        <f>SUMIFS(LookupData!AK$3:AK$69,LookupData!$E$3:$E$69,$D$4)</f>
        <v>0</v>
      </c>
      <c r="M14" s="54">
        <f>SUMIFS(LookupData!AO$3:AO$69,LookupData!$E$3:$E$69,$D$4)</f>
        <v>0</v>
      </c>
      <c r="N14" s="54"/>
      <c r="O14" s="54"/>
      <c r="P14" s="55"/>
      <c r="Q14" s="26">
        <f t="shared" si="0"/>
        <v>0</v>
      </c>
    </row>
    <row r="15" spans="1:17" ht="24" customHeight="1" thickTop="1" thickBot="1" x14ac:dyDescent="0.25">
      <c r="B15" s="80" t="s">
        <v>153</v>
      </c>
      <c r="C15" s="81"/>
      <c r="D15" s="81"/>
      <c r="E15" s="56">
        <f t="shared" ref="E15:O15" si="1">SUM(E10:E14)</f>
        <v>0</v>
      </c>
      <c r="F15" s="57">
        <f t="shared" si="1"/>
        <v>0</v>
      </c>
      <c r="G15" s="57">
        <f t="shared" si="1"/>
        <v>0</v>
      </c>
      <c r="H15" s="57">
        <f t="shared" si="1"/>
        <v>0</v>
      </c>
      <c r="I15" s="57">
        <f t="shared" si="1"/>
        <v>0</v>
      </c>
      <c r="J15" s="57">
        <f t="shared" si="1"/>
        <v>0</v>
      </c>
      <c r="K15" s="57">
        <f t="shared" si="1"/>
        <v>0</v>
      </c>
      <c r="L15" s="57">
        <f t="shared" si="1"/>
        <v>0</v>
      </c>
      <c r="M15" s="57">
        <f t="shared" si="1"/>
        <v>0</v>
      </c>
      <c r="N15" s="57">
        <f t="shared" si="1"/>
        <v>0</v>
      </c>
      <c r="O15" s="57">
        <f t="shared" si="1"/>
        <v>0</v>
      </c>
      <c r="P15" s="58">
        <f>SUM(P10:P14)</f>
        <v>0</v>
      </c>
      <c r="Q15" s="27">
        <f t="shared" si="0"/>
        <v>0</v>
      </c>
    </row>
    <row r="17" spans="2:17" s="28" customFormat="1" ht="13.5" x14ac:dyDescent="0.2">
      <c r="B17" s="43" t="s">
        <v>158</v>
      </c>
      <c r="C17" s="43"/>
    </row>
    <row r="18" spans="2:17" s="28" customFormat="1" ht="15.75" customHeight="1" x14ac:dyDescent="0.2">
      <c r="B18" s="77" t="s">
        <v>169</v>
      </c>
      <c r="C18" s="77"/>
      <c r="D18" s="77"/>
      <c r="E18" s="77"/>
      <c r="F18" s="77"/>
      <c r="G18" s="77"/>
      <c r="H18" s="77"/>
      <c r="I18" s="77"/>
      <c r="J18" s="77"/>
      <c r="K18" s="77"/>
      <c r="L18" s="77"/>
      <c r="M18" s="77"/>
      <c r="N18" s="77"/>
      <c r="O18" s="77"/>
      <c r="P18" s="77"/>
      <c r="Q18" s="40"/>
    </row>
    <row r="19" spans="2:17" s="28" customFormat="1" ht="13.5" x14ac:dyDescent="0.2">
      <c r="B19" s="77" t="s">
        <v>168</v>
      </c>
      <c r="C19" s="77"/>
      <c r="D19" s="77"/>
      <c r="E19" s="77"/>
      <c r="F19" s="77"/>
      <c r="G19" s="77"/>
      <c r="H19" s="77"/>
      <c r="I19" s="77"/>
      <c r="J19" s="77"/>
      <c r="K19" s="77"/>
      <c r="L19" s="77"/>
      <c r="M19" s="77"/>
      <c r="N19" s="77"/>
      <c r="O19" s="77"/>
      <c r="P19" s="77"/>
      <c r="Q19" s="40"/>
    </row>
    <row r="20" spans="2:17" x14ac:dyDescent="0.2">
      <c r="B20" s="77"/>
      <c r="C20" s="77"/>
      <c r="D20" s="77"/>
      <c r="E20" s="77"/>
      <c r="F20" s="77"/>
      <c r="G20" s="77"/>
      <c r="H20" s="77"/>
      <c r="I20" s="77"/>
      <c r="J20" s="77"/>
      <c r="K20" s="77"/>
      <c r="L20" s="77"/>
      <c r="M20" s="77"/>
      <c r="N20" s="77"/>
      <c r="O20" s="77"/>
      <c r="P20" s="77"/>
    </row>
    <row r="21" spans="2:17" x14ac:dyDescent="0.2">
      <c r="B21" s="76" t="s">
        <v>170</v>
      </c>
      <c r="C21" s="76"/>
      <c r="D21" s="76"/>
      <c r="E21" s="76"/>
      <c r="F21" s="76"/>
      <c r="G21" s="76"/>
      <c r="H21" s="76"/>
      <c r="I21" s="76"/>
      <c r="J21" s="76"/>
      <c r="K21" s="76"/>
      <c r="L21" s="76"/>
      <c r="M21" s="76"/>
      <c r="N21" s="76"/>
      <c r="O21" s="76"/>
      <c r="P21" s="76"/>
    </row>
  </sheetData>
  <sheetProtection algorithmName="SHA-512" hashValue="6MYamGl4JhBzEulkwhgtlIc1nI8ikPZfFyYuYbCFuf2ufAgPDneTLyihm+dQEkLfd/+ahAnfDRLBWuDanUr2cw==" saltValue="9Jmzu0bWoAKOVFfA7JyuIA==" spinCount="100000" sheet="1" objects="1" scenarios="1" formatColumns="0" formatRows="0"/>
  <mergeCells count="14">
    <mergeCell ref="B21:P21"/>
    <mergeCell ref="B18:P18"/>
    <mergeCell ref="B19:P20"/>
    <mergeCell ref="A2:D2"/>
    <mergeCell ref="A1:F1"/>
    <mergeCell ref="P4:Q5"/>
    <mergeCell ref="B15:D15"/>
    <mergeCell ref="D6:E6"/>
    <mergeCell ref="D4:E4"/>
    <mergeCell ref="D5:E5"/>
    <mergeCell ref="B10:C10"/>
    <mergeCell ref="B12:C12"/>
    <mergeCell ref="B13:C13"/>
    <mergeCell ref="B14:C14"/>
  </mergeCells>
  <dataValidations count="1">
    <dataValidation type="decimal" allowBlank="1" showInputMessage="1" showErrorMessage="1" sqref="E10:P11" xr:uid="{00000000-0002-0000-0000-000000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15:P15"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xm:sqref>
        </x14:dataValidation>
        <x14:dataValidation type="list" allowBlank="1" showInputMessage="1" showErrorMessage="1" xr:uid="{00000000-0002-0000-0000-000003000000}">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38"/>
  <sheetViews>
    <sheetView topLeftCell="B1" workbookViewId="0">
      <selection activeCell="L3" sqref="L3"/>
    </sheetView>
  </sheetViews>
  <sheetFormatPr defaultColWidth="9.140625" defaultRowHeight="13.5" x14ac:dyDescent="0.25"/>
  <cols>
    <col min="1" max="1" width="20.85546875" style="13" customWidth="1"/>
    <col min="2" max="2" width="15.28515625" style="13" customWidth="1"/>
    <col min="3" max="3" width="10.42578125" style="13" customWidth="1"/>
    <col min="4" max="4" width="13.28515625" style="13" customWidth="1"/>
    <col min="5" max="5" width="16.7109375" style="13" customWidth="1"/>
    <col min="6" max="17" width="14.7109375" style="13" customWidth="1"/>
    <col min="18" max="16384" width="9.140625" style="13"/>
  </cols>
  <sheetData>
    <row r="1" spans="1:14" x14ac:dyDescent="0.25">
      <c r="A1" s="12" t="s">
        <v>96</v>
      </c>
      <c r="B1" s="13" t="s">
        <v>160</v>
      </c>
      <c r="D1" s="12" t="s">
        <v>97</v>
      </c>
      <c r="E1" s="13" t="str">
        <f>IF('2008-111'!D4="","CountyName",'2008-111'!D4)</f>
        <v>CountyName</v>
      </c>
      <c r="G1" s="14" t="s">
        <v>133</v>
      </c>
      <c r="H1" s="15" t="s">
        <v>125</v>
      </c>
      <c r="I1" s="15" t="s">
        <v>126</v>
      </c>
      <c r="J1" s="15" t="s">
        <v>127</v>
      </c>
      <c r="K1" s="15" t="s">
        <v>128</v>
      </c>
      <c r="L1" s="16" t="s">
        <v>129</v>
      </c>
      <c r="N1" s="44" t="s">
        <v>159</v>
      </c>
    </row>
    <row r="2" spans="1:14" x14ac:dyDescent="0.25">
      <c r="A2" s="12" t="s">
        <v>95</v>
      </c>
      <c r="B2" s="13" t="s">
        <v>147</v>
      </c>
      <c r="G2" s="17">
        <v>1</v>
      </c>
      <c r="H2" s="1" t="s">
        <v>130</v>
      </c>
      <c r="I2" s="1" t="s">
        <v>131</v>
      </c>
      <c r="J2" s="1" t="s">
        <v>132</v>
      </c>
      <c r="K2" s="1">
        <v>20</v>
      </c>
      <c r="L2" s="18">
        <v>25</v>
      </c>
      <c r="N2" s="42">
        <v>2022</v>
      </c>
    </row>
    <row r="3" spans="1:14" x14ac:dyDescent="0.25">
      <c r="G3" s="17">
        <v>2</v>
      </c>
      <c r="L3" s="18"/>
    </row>
    <row r="4" spans="1:14" x14ac:dyDescent="0.25">
      <c r="G4" s="17">
        <v>3</v>
      </c>
      <c r="L4" s="18"/>
    </row>
    <row r="5" spans="1:14" x14ac:dyDescent="0.25">
      <c r="A5" s="19" t="s">
        <v>98</v>
      </c>
      <c r="B5" s="45" t="str">
        <f>"11/20/"&amp;N2</f>
        <v>11/20/2022</v>
      </c>
      <c r="G5" s="17">
        <v>4</v>
      </c>
      <c r="L5" s="18"/>
    </row>
    <row r="6" spans="1:14" x14ac:dyDescent="0.25">
      <c r="A6" s="19" t="s">
        <v>99</v>
      </c>
      <c r="B6" s="46"/>
      <c r="G6" s="17">
        <v>5</v>
      </c>
      <c r="L6" s="18"/>
    </row>
    <row r="7" spans="1:14" x14ac:dyDescent="0.25">
      <c r="A7" s="19" t="s">
        <v>101</v>
      </c>
      <c r="B7" s="13" t="str">
        <f>TEXT(B5,"MMM")</f>
        <v>Nov</v>
      </c>
      <c r="G7" s="17">
        <v>6</v>
      </c>
      <c r="L7" s="18"/>
    </row>
    <row r="8" spans="1:14" x14ac:dyDescent="0.25">
      <c r="A8" s="19" t="s">
        <v>103</v>
      </c>
      <c r="B8" s="13">
        <f>IF('2008-111'!D5="",1,'2008-111'!D5)</f>
        <v>1</v>
      </c>
      <c r="G8" s="17">
        <v>7</v>
      </c>
      <c r="L8" s="18"/>
    </row>
    <row r="9" spans="1:14" x14ac:dyDescent="0.25">
      <c r="A9" s="19" t="s">
        <v>100</v>
      </c>
      <c r="B9" s="20" t="str">
        <f>IF('2008-111'!H4="",TEXT(EDATE(B5,-1),"MMM"),'2008-111'!H4)</f>
        <v>Oct</v>
      </c>
      <c r="C9" s="13" t="str">
        <f>IF('2008-111'!H4="",TEXT(EDATE(B5,-1),"MMMM"),'2008-111'!H4)</f>
        <v>October</v>
      </c>
      <c r="G9" s="17">
        <v>8</v>
      </c>
      <c r="L9" s="18"/>
    </row>
    <row r="10" spans="1:14" x14ac:dyDescent="0.25">
      <c r="A10" s="19" t="s">
        <v>102</v>
      </c>
      <c r="B10" s="13" t="str">
        <f>E1&amp;" CFY"&amp;(N2-2000)&amp;""&amp;(N2-1999)&amp;" "&amp;B1&amp;" "&amp;B9&amp;" Ver"&amp;B8&amp;" "&amp;TEXT(B5,"Mmddyy")&amp;".xlsx"</f>
        <v>CountyName CFY2223 Ch_2008-111_LOF Oct Ver1 112022.xlsx</v>
      </c>
      <c r="G10" s="17">
        <v>9</v>
      </c>
      <c r="L10" s="18"/>
    </row>
    <row r="11" spans="1:14" x14ac:dyDescent="0.25">
      <c r="A11" s="19" t="s">
        <v>104</v>
      </c>
      <c r="B11" s="13" t="str">
        <f>"R:\!CFY"&amp;(N2-2000)&amp;""&amp;(N2-1999)&amp;"\Incoming Reports\Ch2008-111LOF\"&amp;C9&amp;"\"</f>
        <v>R:\!CFY2223\Incoming Reports\Ch2008-111LOF\October\</v>
      </c>
      <c r="G11" s="17">
        <v>10</v>
      </c>
      <c r="L11" s="18"/>
    </row>
    <row r="12" spans="1:14" ht="14.25" thickBot="1" x14ac:dyDescent="0.3">
      <c r="G12" s="21">
        <v>11</v>
      </c>
      <c r="H12" s="22"/>
      <c r="I12" s="22"/>
      <c r="J12" s="22"/>
      <c r="K12" s="22"/>
      <c r="L12" s="23"/>
    </row>
    <row r="13" spans="1:14" x14ac:dyDescent="0.25">
      <c r="A13" s="19" t="s">
        <v>124</v>
      </c>
      <c r="B13" s="13">
        <v>1</v>
      </c>
    </row>
    <row r="20" spans="1:19" x14ac:dyDescent="0.25">
      <c r="A20" s="47" t="s">
        <v>83</v>
      </c>
      <c r="B20" s="47" t="s">
        <v>105</v>
      </c>
      <c r="C20" s="47" t="s">
        <v>106</v>
      </c>
      <c r="D20" s="47" t="s">
        <v>107</v>
      </c>
      <c r="E20" s="47" t="s">
        <v>108</v>
      </c>
      <c r="F20" s="47" t="s">
        <v>109</v>
      </c>
      <c r="G20" s="47" t="s">
        <v>110</v>
      </c>
      <c r="H20" s="47" t="s">
        <v>111</v>
      </c>
      <c r="I20" s="47" t="s">
        <v>112</v>
      </c>
      <c r="J20" s="47" t="s">
        <v>113</v>
      </c>
      <c r="K20" s="47" t="s">
        <v>114</v>
      </c>
      <c r="L20" s="47" t="s">
        <v>115</v>
      </c>
      <c r="M20" s="47" t="s">
        <v>116</v>
      </c>
      <c r="N20" s="47" t="s">
        <v>117</v>
      </c>
      <c r="O20" s="47" t="s">
        <v>118</v>
      </c>
      <c r="P20" s="47" t="s">
        <v>119</v>
      </c>
      <c r="Q20" s="47" t="s">
        <v>120</v>
      </c>
      <c r="R20" s="47" t="s">
        <v>121</v>
      </c>
      <c r="S20" s="47" t="s">
        <v>122</v>
      </c>
    </row>
    <row r="21" spans="1:19" x14ac:dyDescent="0.25">
      <c r="A21" s="1">
        <f>IFERROR(INDEX(LookupData!A3:A69,MATCH(E1,LookupData!E3:E69,0)),0)</f>
        <v>0</v>
      </c>
      <c r="B21" s="1">
        <f>N2-1999</f>
        <v>23</v>
      </c>
      <c r="C21" s="1" t="s">
        <v>123</v>
      </c>
      <c r="D21" s="13" t="s">
        <v>148</v>
      </c>
      <c r="E21" s="13" t="s">
        <v>149</v>
      </c>
      <c r="F21" s="48">
        <f>'2008-111'!E10</f>
        <v>0</v>
      </c>
      <c r="G21" s="48">
        <f>'2008-111'!F10</f>
        <v>0</v>
      </c>
      <c r="H21" s="48">
        <f>'2008-111'!G10</f>
        <v>0</v>
      </c>
      <c r="I21" s="48">
        <f>'2008-111'!H10</f>
        <v>0</v>
      </c>
      <c r="J21" s="48">
        <f>'2008-111'!I10</f>
        <v>0</v>
      </c>
      <c r="K21" s="48">
        <f>'2008-111'!J10</f>
        <v>0</v>
      </c>
      <c r="L21" s="48">
        <f>'2008-111'!K10</f>
        <v>0</v>
      </c>
      <c r="M21" s="48">
        <f>'2008-111'!L10</f>
        <v>0</v>
      </c>
      <c r="N21" s="48">
        <f>'2008-111'!M10</f>
        <v>0</v>
      </c>
      <c r="O21" s="48">
        <f>'2008-111'!N10</f>
        <v>0</v>
      </c>
      <c r="P21" s="48">
        <f>'2008-111'!O10</f>
        <v>0</v>
      </c>
      <c r="Q21" s="48">
        <f>'2008-111'!P10</f>
        <v>0</v>
      </c>
      <c r="R21" s="48"/>
      <c r="S21" s="1">
        <v>5</v>
      </c>
    </row>
    <row r="22" spans="1:19" x14ac:dyDescent="0.25">
      <c r="A22" s="1">
        <f>A$21</f>
        <v>0</v>
      </c>
      <c r="B22" s="1">
        <f>B$21</f>
        <v>23</v>
      </c>
      <c r="C22" s="1" t="s">
        <v>123</v>
      </c>
      <c r="D22" s="13" t="s">
        <v>164</v>
      </c>
      <c r="E22" s="13" t="s">
        <v>150</v>
      </c>
      <c r="F22" s="48">
        <f>'2008-111'!E11</f>
        <v>0</v>
      </c>
      <c r="G22" s="48">
        <f>'2008-111'!F11</f>
        <v>0</v>
      </c>
      <c r="H22" s="48">
        <f>'2008-111'!G11</f>
        <v>0</v>
      </c>
      <c r="I22" s="48">
        <f>'2008-111'!H11</f>
        <v>0</v>
      </c>
      <c r="J22" s="48">
        <f>'2008-111'!I11</f>
        <v>0</v>
      </c>
      <c r="K22" s="48">
        <f>'2008-111'!J11</f>
        <v>0</v>
      </c>
      <c r="L22" s="48">
        <f>'2008-111'!K11</f>
        <v>0</v>
      </c>
      <c r="M22" s="48">
        <f>'2008-111'!L11</f>
        <v>0</v>
      </c>
      <c r="N22" s="48">
        <f>'2008-111'!M11</f>
        <v>0</v>
      </c>
      <c r="O22" s="48">
        <f>'2008-111'!N11</f>
        <v>0</v>
      </c>
      <c r="P22" s="48">
        <f>'2008-111'!O11</f>
        <v>0</v>
      </c>
      <c r="Q22" s="48">
        <f>'2008-111'!P11</f>
        <v>0</v>
      </c>
      <c r="R22" s="48"/>
      <c r="S22" s="1"/>
    </row>
    <row r="23" spans="1:19" x14ac:dyDescent="0.25">
      <c r="A23" s="1">
        <f>A$21</f>
        <v>0</v>
      </c>
      <c r="B23" s="1">
        <f>B$21</f>
        <v>23</v>
      </c>
      <c r="C23" s="1" t="s">
        <v>123</v>
      </c>
      <c r="D23" s="13" t="s">
        <v>148</v>
      </c>
      <c r="E23" s="13" t="s">
        <v>163</v>
      </c>
      <c r="F23" s="48"/>
      <c r="G23" s="48"/>
      <c r="H23" s="48"/>
      <c r="I23" s="48"/>
      <c r="J23" s="48"/>
      <c r="K23" s="48"/>
      <c r="L23" s="48"/>
      <c r="M23" s="48"/>
      <c r="N23" s="48"/>
      <c r="O23" s="48">
        <f>'2008-111'!N12</f>
        <v>0</v>
      </c>
      <c r="P23" s="48">
        <f>'2008-111'!O12</f>
        <v>0</v>
      </c>
      <c r="Q23" s="48">
        <f>'2008-111'!P12</f>
        <v>0</v>
      </c>
      <c r="R23" s="48"/>
      <c r="S23" s="1">
        <v>5</v>
      </c>
    </row>
    <row r="24" spans="1:19" x14ac:dyDescent="0.25">
      <c r="A24" s="1">
        <f t="shared" ref="A24:B25" si="0">A$21</f>
        <v>0</v>
      </c>
      <c r="B24" s="1">
        <f t="shared" si="0"/>
        <v>23</v>
      </c>
      <c r="C24" s="1" t="s">
        <v>123</v>
      </c>
      <c r="D24" s="13" t="s">
        <v>148</v>
      </c>
      <c r="E24" s="13" t="s">
        <v>151</v>
      </c>
      <c r="F24" s="48">
        <f>'2008-111'!E13</f>
        <v>0</v>
      </c>
      <c r="G24" s="48">
        <f>'2008-111'!F13</f>
        <v>0</v>
      </c>
      <c r="H24" s="48">
        <f>'2008-111'!G13</f>
        <v>0</v>
      </c>
      <c r="I24" s="48">
        <f>'2008-111'!H13</f>
        <v>0</v>
      </c>
      <c r="J24" s="48">
        <f>'2008-111'!I13</f>
        <v>0</v>
      </c>
      <c r="K24" s="48">
        <f>'2008-111'!J13</f>
        <v>0</v>
      </c>
      <c r="L24" s="48">
        <f>'2008-111'!K13</f>
        <v>0</v>
      </c>
      <c r="M24" s="48">
        <f>'2008-111'!L13</f>
        <v>0</v>
      </c>
      <c r="N24" s="48">
        <f>'2008-111'!M13</f>
        <v>0</v>
      </c>
      <c r="O24" s="48">
        <f>'2008-111'!N13</f>
        <v>0</v>
      </c>
      <c r="P24" s="48">
        <f>'2008-111'!O13</f>
        <v>0</v>
      </c>
      <c r="Q24" s="48">
        <f>'2008-111'!P13</f>
        <v>0</v>
      </c>
      <c r="S24" s="1">
        <v>5</v>
      </c>
    </row>
    <row r="25" spans="1:19" x14ac:dyDescent="0.25">
      <c r="A25" s="1">
        <f t="shared" si="0"/>
        <v>0</v>
      </c>
      <c r="B25" s="1">
        <f t="shared" si="0"/>
        <v>23</v>
      </c>
      <c r="C25" s="1" t="s">
        <v>123</v>
      </c>
      <c r="D25" s="13" t="s">
        <v>148</v>
      </c>
      <c r="E25" s="1" t="s">
        <v>145</v>
      </c>
      <c r="F25" s="48">
        <f>'2008-111'!E14</f>
        <v>0</v>
      </c>
      <c r="G25" s="48">
        <f>'2008-111'!F14</f>
        <v>0</v>
      </c>
      <c r="H25" s="48">
        <f>'2008-111'!G14</f>
        <v>0</v>
      </c>
      <c r="I25" s="48">
        <f>'2008-111'!H14</f>
        <v>0</v>
      </c>
      <c r="J25" s="48">
        <f>'2008-111'!I14</f>
        <v>0</v>
      </c>
      <c r="K25" s="48">
        <f>'2008-111'!J14</f>
        <v>0</v>
      </c>
      <c r="L25" s="48">
        <f>'2008-111'!K14</f>
        <v>0</v>
      </c>
      <c r="M25" s="48">
        <f>'2008-111'!L14</f>
        <v>0</v>
      </c>
      <c r="N25" s="48">
        <f>'2008-111'!M14</f>
        <v>0</v>
      </c>
      <c r="O25" s="48">
        <f>'2008-111'!N14</f>
        <v>0</v>
      </c>
      <c r="P25" s="48">
        <f>'2008-111'!O14</f>
        <v>0</v>
      </c>
      <c r="Q25" s="48">
        <f>'2008-111'!P14</f>
        <v>0</v>
      </c>
      <c r="S25" s="1">
        <v>5</v>
      </c>
    </row>
    <row r="26" spans="1:19" x14ac:dyDescent="0.25">
      <c r="D26" s="1"/>
    </row>
    <row r="27" spans="1:19" x14ac:dyDescent="0.25">
      <c r="D27" s="1"/>
    </row>
    <row r="28" spans="1:19" x14ac:dyDescent="0.25">
      <c r="D28" s="1"/>
      <c r="E28" s="1"/>
    </row>
    <row r="29" spans="1:19" x14ac:dyDescent="0.25">
      <c r="D29" s="1"/>
      <c r="E29" s="1"/>
    </row>
    <row r="30" spans="1:19" x14ac:dyDescent="0.25">
      <c r="E30" s="1"/>
    </row>
    <row r="34" spans="4:4" x14ac:dyDescent="0.25">
      <c r="D34" s="1"/>
    </row>
    <row r="35" spans="4:4" x14ac:dyDescent="0.25">
      <c r="D35" s="1"/>
    </row>
    <row r="36" spans="4:4" x14ac:dyDescent="0.25">
      <c r="D36" s="1"/>
    </row>
    <row r="37" spans="4:4" x14ac:dyDescent="0.25">
      <c r="D37" s="1"/>
    </row>
    <row r="38" spans="4:4" x14ac:dyDescent="0.25">
      <c r="D38" s="1"/>
    </row>
  </sheetData>
  <sheetProtection algorithmName="SHA-512" hashValue="rmABaxoiDXPUyAOZB2LZelQs1cY5zphmXwNuqs+pY9qy8KmY4mwAv/r8lcOpSVkFAuOaxVWptYv0Ol8D2a8x1g==" saltValue="Cl3nfjAFg+fVLR6DaKxUMA==" spinCount="100000" sheet="1" objects="1" scenarios="1"/>
  <phoneticPr fontId="3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A86"/>
  <sheetViews>
    <sheetView workbookViewId="0">
      <pane xSplit="3" ySplit="2" topLeftCell="D3" activePane="bottomRight" state="frozen"/>
      <selection pane="topRight" activeCell="D1" sqref="D1"/>
      <selection pane="bottomLeft" activeCell="A3" sqref="A3"/>
      <selection pane="bottomRight" activeCell="F71" sqref="F71"/>
    </sheetView>
  </sheetViews>
  <sheetFormatPr defaultRowHeight="12.75" x14ac:dyDescent="0.2"/>
  <cols>
    <col min="5" max="5" width="10.42578125" customWidth="1"/>
    <col min="6" max="53" width="15.5703125" customWidth="1"/>
  </cols>
  <sheetData>
    <row r="1" spans="1:53" ht="14.25" thickBot="1" x14ac:dyDescent="0.3">
      <c r="A1" s="1"/>
      <c r="B1" s="1"/>
      <c r="C1" s="1"/>
      <c r="D1" s="1"/>
      <c r="E1" s="1"/>
      <c r="F1" s="93" t="s">
        <v>74</v>
      </c>
      <c r="G1" s="93"/>
      <c r="H1" s="93"/>
      <c r="I1" s="93"/>
      <c r="J1" s="90" t="s">
        <v>75</v>
      </c>
      <c r="K1" s="91"/>
      <c r="L1" s="91"/>
      <c r="M1" s="91"/>
      <c r="N1" s="90" t="s">
        <v>76</v>
      </c>
      <c r="O1" s="91"/>
      <c r="P1" s="91"/>
      <c r="Q1" s="91"/>
      <c r="R1" s="90" t="s">
        <v>77</v>
      </c>
      <c r="S1" s="91"/>
      <c r="T1" s="91"/>
      <c r="U1" s="91"/>
      <c r="V1" s="90" t="s">
        <v>78</v>
      </c>
      <c r="W1" s="91"/>
      <c r="X1" s="91"/>
      <c r="Y1" s="91"/>
      <c r="Z1" s="90" t="s">
        <v>79</v>
      </c>
      <c r="AA1" s="91"/>
      <c r="AB1" s="91"/>
      <c r="AC1" s="91"/>
      <c r="AD1" s="90" t="s">
        <v>80</v>
      </c>
      <c r="AE1" s="91"/>
      <c r="AF1" s="91"/>
      <c r="AG1" s="91"/>
      <c r="AH1" s="90" t="s">
        <v>81</v>
      </c>
      <c r="AI1" s="91"/>
      <c r="AJ1" s="91"/>
      <c r="AK1" s="91"/>
      <c r="AL1" s="90" t="s">
        <v>2</v>
      </c>
      <c r="AM1" s="91"/>
      <c r="AN1" s="91"/>
      <c r="AO1" s="91"/>
      <c r="AP1" s="90" t="s">
        <v>3</v>
      </c>
      <c r="AQ1" s="91"/>
      <c r="AR1" s="91"/>
      <c r="AS1" s="91"/>
      <c r="AT1" s="90" t="s">
        <v>72</v>
      </c>
      <c r="AU1" s="91"/>
      <c r="AV1" s="91"/>
      <c r="AW1" s="91"/>
      <c r="AX1" s="90" t="s">
        <v>73</v>
      </c>
      <c r="AY1" s="91"/>
      <c r="AZ1" s="91"/>
      <c r="BA1" s="92"/>
    </row>
    <row r="2" spans="1:53" ht="26.25" x14ac:dyDescent="0.25">
      <c r="A2" s="2" t="s">
        <v>83</v>
      </c>
      <c r="B2" s="2" t="s">
        <v>84</v>
      </c>
      <c r="C2" s="2" t="s">
        <v>85</v>
      </c>
      <c r="D2" s="2" t="s">
        <v>86</v>
      </c>
      <c r="E2" s="2" t="s">
        <v>87</v>
      </c>
      <c r="F2" s="63" t="s">
        <v>165</v>
      </c>
      <c r="G2" s="63" t="s">
        <v>166</v>
      </c>
      <c r="H2" s="63" t="s">
        <v>167</v>
      </c>
      <c r="I2" s="64" t="s">
        <v>146</v>
      </c>
      <c r="J2" s="65" t="s">
        <v>165</v>
      </c>
      <c r="K2" s="63" t="s">
        <v>166</v>
      </c>
      <c r="L2" s="63" t="s">
        <v>167</v>
      </c>
      <c r="M2" s="63" t="s">
        <v>146</v>
      </c>
      <c r="N2" s="65" t="s">
        <v>165</v>
      </c>
      <c r="O2" s="63" t="s">
        <v>166</v>
      </c>
      <c r="P2" s="63" t="s">
        <v>167</v>
      </c>
      <c r="Q2" s="63" t="s">
        <v>146</v>
      </c>
      <c r="R2" s="65" t="s">
        <v>165</v>
      </c>
      <c r="S2" s="63" t="s">
        <v>166</v>
      </c>
      <c r="T2" s="63" t="s">
        <v>167</v>
      </c>
      <c r="U2" s="63" t="s">
        <v>146</v>
      </c>
      <c r="V2" s="65" t="s">
        <v>165</v>
      </c>
      <c r="W2" s="63" t="s">
        <v>166</v>
      </c>
      <c r="X2" s="63" t="s">
        <v>167</v>
      </c>
      <c r="Y2" s="63" t="s">
        <v>146</v>
      </c>
      <c r="Z2" s="65" t="s">
        <v>165</v>
      </c>
      <c r="AA2" s="63" t="s">
        <v>166</v>
      </c>
      <c r="AB2" s="63" t="s">
        <v>167</v>
      </c>
      <c r="AC2" s="63" t="s">
        <v>146</v>
      </c>
      <c r="AD2" s="65" t="s">
        <v>165</v>
      </c>
      <c r="AE2" s="63" t="s">
        <v>166</v>
      </c>
      <c r="AF2" s="63" t="s">
        <v>167</v>
      </c>
      <c r="AG2" s="63" t="s">
        <v>146</v>
      </c>
      <c r="AH2" s="65" t="s">
        <v>165</v>
      </c>
      <c r="AI2" s="63" t="s">
        <v>166</v>
      </c>
      <c r="AJ2" s="63" t="s">
        <v>167</v>
      </c>
      <c r="AK2" s="63" t="s">
        <v>146</v>
      </c>
      <c r="AL2" s="65" t="s">
        <v>165</v>
      </c>
      <c r="AM2" s="63" t="s">
        <v>166</v>
      </c>
      <c r="AN2" s="63" t="s">
        <v>167</v>
      </c>
      <c r="AO2" s="63" t="s">
        <v>146</v>
      </c>
      <c r="AP2" s="65" t="s">
        <v>165</v>
      </c>
      <c r="AQ2" s="63" t="s">
        <v>166</v>
      </c>
      <c r="AR2" s="63" t="s">
        <v>167</v>
      </c>
      <c r="AS2" s="63" t="s">
        <v>146</v>
      </c>
      <c r="AT2" s="65" t="s">
        <v>165</v>
      </c>
      <c r="AU2" s="63" t="s">
        <v>166</v>
      </c>
      <c r="AV2" s="63" t="s">
        <v>167</v>
      </c>
      <c r="AW2" s="63" t="s">
        <v>146</v>
      </c>
      <c r="AX2" s="65" t="s">
        <v>165</v>
      </c>
      <c r="AY2" s="63" t="s">
        <v>166</v>
      </c>
      <c r="AZ2" s="63" t="s">
        <v>167</v>
      </c>
      <c r="BA2" s="66" t="s">
        <v>146</v>
      </c>
    </row>
    <row r="3" spans="1:53" ht="13.5" x14ac:dyDescent="0.25">
      <c r="A3" s="1">
        <v>1</v>
      </c>
      <c r="B3" s="1">
        <v>1</v>
      </c>
      <c r="C3" s="1" t="s">
        <v>4</v>
      </c>
      <c r="D3" s="1" t="s">
        <v>4</v>
      </c>
      <c r="E3" s="1" t="s">
        <v>4</v>
      </c>
      <c r="F3" s="67">
        <v>1414.91</v>
      </c>
      <c r="G3" s="67">
        <v>3660</v>
      </c>
      <c r="H3" s="67">
        <v>24558.9</v>
      </c>
      <c r="I3" s="67">
        <v>24098.85</v>
      </c>
      <c r="J3" s="68">
        <v>533.77</v>
      </c>
      <c r="K3" s="67">
        <v>2980</v>
      </c>
      <c r="L3" s="67">
        <v>22277.1</v>
      </c>
      <c r="M3" s="67">
        <v>22905.99</v>
      </c>
      <c r="N3" s="68">
        <v>587.14</v>
      </c>
      <c r="O3" s="67">
        <v>3390</v>
      </c>
      <c r="P3" s="67">
        <v>21480.9</v>
      </c>
      <c r="Q3" s="67">
        <v>21954.29</v>
      </c>
      <c r="R3" s="68">
        <v>493.11</v>
      </c>
      <c r="S3" s="67">
        <v>2590</v>
      </c>
      <c r="T3" s="67">
        <v>23578.9</v>
      </c>
      <c r="U3" s="67">
        <v>24853.09</v>
      </c>
      <c r="V3" s="68">
        <v>2378.0700000000002</v>
      </c>
      <c r="W3" s="67">
        <v>2850</v>
      </c>
      <c r="X3" s="67">
        <v>23125.1</v>
      </c>
      <c r="Y3" s="67">
        <v>24095.41</v>
      </c>
      <c r="Z3" s="68">
        <v>2929.64</v>
      </c>
      <c r="AA3" s="67">
        <v>7961</v>
      </c>
      <c r="AB3" s="67">
        <v>23865.599999999999</v>
      </c>
      <c r="AC3" s="67">
        <v>28166.41</v>
      </c>
      <c r="AD3" s="68">
        <v>2511.8000000000002</v>
      </c>
      <c r="AE3" s="67">
        <v>9640</v>
      </c>
      <c r="AF3" s="67">
        <v>19258</v>
      </c>
      <c r="AG3" s="67">
        <v>23034.560000000001</v>
      </c>
      <c r="AH3" s="68">
        <v>906.8</v>
      </c>
      <c r="AI3" s="67">
        <v>7679</v>
      </c>
      <c r="AJ3" s="67">
        <v>22091.3</v>
      </c>
      <c r="AK3" s="67">
        <v>23558.77</v>
      </c>
      <c r="AL3" s="68">
        <v>1444.74</v>
      </c>
      <c r="AM3" s="67">
        <v>6840</v>
      </c>
      <c r="AN3" s="67">
        <v>22469</v>
      </c>
      <c r="AO3" s="67">
        <v>23993.360000000001</v>
      </c>
      <c r="AP3" s="68"/>
      <c r="AQ3" s="67"/>
      <c r="AR3" s="67"/>
      <c r="AS3" s="67"/>
      <c r="AT3" s="68"/>
      <c r="AU3" s="67"/>
      <c r="AV3" s="67"/>
      <c r="AW3" s="67"/>
      <c r="AX3" s="68"/>
      <c r="AY3" s="67"/>
      <c r="AZ3" s="67"/>
      <c r="BA3" s="69"/>
    </row>
    <row r="4" spans="1:53" ht="13.5" x14ac:dyDescent="0.25">
      <c r="A4" s="1">
        <v>2</v>
      </c>
      <c r="B4" s="1">
        <v>1</v>
      </c>
      <c r="C4" s="1" t="s">
        <v>5</v>
      </c>
      <c r="D4" s="1" t="s">
        <v>5</v>
      </c>
      <c r="E4" s="1" t="s">
        <v>5</v>
      </c>
      <c r="F4" s="70">
        <v>701.05</v>
      </c>
      <c r="G4" s="70">
        <v>660</v>
      </c>
      <c r="H4" s="70">
        <v>1107.3</v>
      </c>
      <c r="I4" s="70">
        <v>1116.7</v>
      </c>
      <c r="J4" s="71">
        <v>725.14</v>
      </c>
      <c r="K4" s="70">
        <v>620</v>
      </c>
      <c r="L4" s="70">
        <v>1200.77</v>
      </c>
      <c r="M4" s="70">
        <v>1019.75</v>
      </c>
      <c r="N4" s="71">
        <v>544.70000000000005</v>
      </c>
      <c r="O4" s="70">
        <v>590</v>
      </c>
      <c r="P4" s="70">
        <v>1173.03</v>
      </c>
      <c r="Q4" s="70">
        <v>940.38</v>
      </c>
      <c r="R4" s="71">
        <v>555.25</v>
      </c>
      <c r="S4" s="70">
        <v>850</v>
      </c>
      <c r="T4" s="70">
        <v>1471.34</v>
      </c>
      <c r="U4" s="70">
        <v>1168.69</v>
      </c>
      <c r="V4" s="71">
        <v>591.46</v>
      </c>
      <c r="W4" s="70">
        <v>900</v>
      </c>
      <c r="X4" s="70">
        <v>1587.5</v>
      </c>
      <c r="Y4" s="70">
        <v>1519.24</v>
      </c>
      <c r="Z4" s="71">
        <v>1160.6199999999999</v>
      </c>
      <c r="AA4" s="70">
        <v>1310</v>
      </c>
      <c r="AB4" s="70">
        <v>1954.87</v>
      </c>
      <c r="AC4" s="70">
        <v>1317.93</v>
      </c>
      <c r="AD4" s="71">
        <v>785.1</v>
      </c>
      <c r="AE4" s="70">
        <v>870</v>
      </c>
      <c r="AF4" s="70">
        <v>1501.51</v>
      </c>
      <c r="AG4" s="70">
        <v>1382.05</v>
      </c>
      <c r="AH4" s="71">
        <v>848.72</v>
      </c>
      <c r="AI4" s="70">
        <v>1160</v>
      </c>
      <c r="AJ4" s="70">
        <v>1940.63</v>
      </c>
      <c r="AK4" s="70">
        <v>1346.57</v>
      </c>
      <c r="AL4" s="71">
        <v>812.57</v>
      </c>
      <c r="AM4" s="70">
        <v>760</v>
      </c>
      <c r="AN4" s="70">
        <v>2258.8000000000002</v>
      </c>
      <c r="AO4" s="70">
        <v>1686.7</v>
      </c>
      <c r="AP4" s="71"/>
      <c r="AQ4" s="70"/>
      <c r="AR4" s="70"/>
      <c r="AS4" s="70"/>
      <c r="AT4" s="71"/>
      <c r="AU4" s="70"/>
      <c r="AV4" s="70"/>
      <c r="AW4" s="70"/>
      <c r="AX4" s="71"/>
      <c r="AY4" s="70"/>
      <c r="AZ4" s="70"/>
      <c r="BA4" s="72"/>
    </row>
    <row r="5" spans="1:53" ht="13.5" x14ac:dyDescent="0.25">
      <c r="A5" s="1">
        <v>3</v>
      </c>
      <c r="B5" s="1">
        <v>1</v>
      </c>
      <c r="C5" s="1" t="s">
        <v>6</v>
      </c>
      <c r="D5" s="1" t="s">
        <v>6</v>
      </c>
      <c r="E5" s="1" t="s">
        <v>6</v>
      </c>
      <c r="F5" s="67">
        <v>1389.36</v>
      </c>
      <c r="G5" s="67">
        <v>7460</v>
      </c>
      <c r="H5" s="67">
        <v>13628.99</v>
      </c>
      <c r="I5" s="67">
        <v>15560.37</v>
      </c>
      <c r="J5" s="68">
        <v>1797.28</v>
      </c>
      <c r="K5" s="67">
        <v>5930</v>
      </c>
      <c r="L5" s="67">
        <v>13025.71</v>
      </c>
      <c r="M5" s="67">
        <v>16765.75</v>
      </c>
      <c r="N5" s="68">
        <v>2024.86</v>
      </c>
      <c r="O5" s="67">
        <v>7266</v>
      </c>
      <c r="P5" s="67">
        <v>13034.12</v>
      </c>
      <c r="Q5" s="67">
        <v>14942.35</v>
      </c>
      <c r="R5" s="68">
        <v>1682.52</v>
      </c>
      <c r="S5" s="67">
        <v>7550</v>
      </c>
      <c r="T5" s="67">
        <v>14294.31</v>
      </c>
      <c r="U5" s="67">
        <v>16374.67</v>
      </c>
      <c r="V5" s="68">
        <v>3334.84</v>
      </c>
      <c r="W5" s="67">
        <v>6920</v>
      </c>
      <c r="X5" s="67">
        <v>14343.46</v>
      </c>
      <c r="Y5" s="67">
        <v>17246.95</v>
      </c>
      <c r="Z5" s="68">
        <v>1012.39</v>
      </c>
      <c r="AA5" s="67">
        <v>9304</v>
      </c>
      <c r="AB5" s="67">
        <v>19535.8</v>
      </c>
      <c r="AC5" s="67">
        <v>23019.18</v>
      </c>
      <c r="AD5" s="68">
        <v>5227.55</v>
      </c>
      <c r="AE5" s="67">
        <v>6850</v>
      </c>
      <c r="AF5" s="67">
        <v>19766.599999999999</v>
      </c>
      <c r="AG5" s="67">
        <v>19157.02</v>
      </c>
      <c r="AH5" s="68">
        <v>2106.41</v>
      </c>
      <c r="AI5" s="67">
        <v>7586</v>
      </c>
      <c r="AJ5" s="67">
        <v>17943.36</v>
      </c>
      <c r="AK5" s="67">
        <v>20191.54</v>
      </c>
      <c r="AL5" s="68">
        <v>1414.13</v>
      </c>
      <c r="AM5" s="67">
        <v>9256</v>
      </c>
      <c r="AN5" s="67">
        <v>17929.48</v>
      </c>
      <c r="AO5" s="67">
        <v>20160.59</v>
      </c>
      <c r="AP5" s="68"/>
      <c r="AQ5" s="67"/>
      <c r="AR5" s="67"/>
      <c r="AS5" s="67"/>
      <c r="AT5" s="68"/>
      <c r="AU5" s="67"/>
      <c r="AV5" s="67"/>
      <c r="AW5" s="67"/>
      <c r="AX5" s="68"/>
      <c r="AY5" s="67"/>
      <c r="AZ5" s="67"/>
      <c r="BA5" s="69"/>
    </row>
    <row r="6" spans="1:53" ht="13.5" x14ac:dyDescent="0.25">
      <c r="A6" s="1">
        <v>4</v>
      </c>
      <c r="B6" s="1">
        <v>1</v>
      </c>
      <c r="C6" s="1" t="s">
        <v>7</v>
      </c>
      <c r="D6" s="1" t="s">
        <v>7</v>
      </c>
      <c r="E6" s="1" t="s">
        <v>7</v>
      </c>
      <c r="F6" s="70">
        <v>0</v>
      </c>
      <c r="G6" s="70">
        <v>980</v>
      </c>
      <c r="H6" s="70">
        <v>6529.09</v>
      </c>
      <c r="I6" s="70">
        <v>4546.9799999999996</v>
      </c>
      <c r="J6" s="71">
        <v>0</v>
      </c>
      <c r="K6" s="70">
        <v>830</v>
      </c>
      <c r="L6" s="70">
        <v>6720.29</v>
      </c>
      <c r="M6" s="70">
        <v>4308.6000000000004</v>
      </c>
      <c r="N6" s="71">
        <v>0</v>
      </c>
      <c r="O6" s="70">
        <v>870</v>
      </c>
      <c r="P6" s="70">
        <v>6508.16</v>
      </c>
      <c r="Q6" s="70">
        <v>4025.45</v>
      </c>
      <c r="R6" s="71">
        <v>0</v>
      </c>
      <c r="S6" s="70">
        <v>980</v>
      </c>
      <c r="T6" s="70">
        <v>8160.79</v>
      </c>
      <c r="U6" s="70">
        <v>4945.6000000000004</v>
      </c>
      <c r="V6" s="71">
        <v>0</v>
      </c>
      <c r="W6" s="70">
        <v>645</v>
      </c>
      <c r="X6" s="70">
        <v>7979.37</v>
      </c>
      <c r="Y6" s="70">
        <v>5298.21</v>
      </c>
      <c r="Z6" s="71">
        <v>0</v>
      </c>
      <c r="AA6" s="70">
        <v>1559.1</v>
      </c>
      <c r="AB6" s="70">
        <v>9530.18</v>
      </c>
      <c r="AC6" s="70">
        <v>6149.21</v>
      </c>
      <c r="AD6" s="71">
        <v>0</v>
      </c>
      <c r="AE6" s="70">
        <v>1140.45</v>
      </c>
      <c r="AF6" s="70">
        <v>8592.9599999999991</v>
      </c>
      <c r="AG6" s="70">
        <v>5121.1400000000003</v>
      </c>
      <c r="AH6" s="71">
        <v>0</v>
      </c>
      <c r="AI6" s="70">
        <v>1390</v>
      </c>
      <c r="AJ6" s="70">
        <v>8234.67</v>
      </c>
      <c r="AK6" s="70">
        <v>5396.58</v>
      </c>
      <c r="AL6" s="71">
        <v>0</v>
      </c>
      <c r="AM6" s="70">
        <v>1160</v>
      </c>
      <c r="AN6" s="70">
        <v>7574.76</v>
      </c>
      <c r="AO6" s="70">
        <v>4982.74</v>
      </c>
      <c r="AP6" s="71"/>
      <c r="AQ6" s="70"/>
      <c r="AR6" s="70"/>
      <c r="AS6" s="70"/>
      <c r="AT6" s="71"/>
      <c r="AU6" s="70"/>
      <c r="AV6" s="70"/>
      <c r="AW6" s="70"/>
      <c r="AX6" s="71"/>
      <c r="AY6" s="70"/>
      <c r="AZ6" s="70"/>
      <c r="BA6" s="72"/>
    </row>
    <row r="7" spans="1:53" ht="13.5" x14ac:dyDescent="0.25">
      <c r="A7" s="1">
        <v>5</v>
      </c>
      <c r="B7" s="1">
        <v>1</v>
      </c>
      <c r="C7" s="1" t="s">
        <v>8</v>
      </c>
      <c r="D7" s="1" t="s">
        <v>8</v>
      </c>
      <c r="E7" s="1" t="s">
        <v>8</v>
      </c>
      <c r="F7" s="67">
        <v>8758.48</v>
      </c>
      <c r="G7" s="67">
        <v>24371.06</v>
      </c>
      <c r="H7" s="67">
        <v>31198.11</v>
      </c>
      <c r="I7" s="67">
        <v>42729.19</v>
      </c>
      <c r="J7" s="68">
        <v>7905.65</v>
      </c>
      <c r="K7" s="67">
        <v>15447.18</v>
      </c>
      <c r="L7" s="67">
        <v>26701.59</v>
      </c>
      <c r="M7" s="67">
        <v>31930.45</v>
      </c>
      <c r="N7" s="68">
        <v>5780.35</v>
      </c>
      <c r="O7" s="67">
        <v>18690.05</v>
      </c>
      <c r="P7" s="67">
        <v>28533.9</v>
      </c>
      <c r="Q7" s="67">
        <v>35464.61</v>
      </c>
      <c r="R7" s="68">
        <v>8044.75</v>
      </c>
      <c r="S7" s="67">
        <v>19330.66</v>
      </c>
      <c r="T7" s="67">
        <v>33274.639999999999</v>
      </c>
      <c r="U7" s="67">
        <v>38186.120000000003</v>
      </c>
      <c r="V7" s="68">
        <v>4122.28</v>
      </c>
      <c r="W7" s="67">
        <v>18333.07</v>
      </c>
      <c r="X7" s="67">
        <v>32070.65</v>
      </c>
      <c r="Y7" s="67">
        <v>39459.83</v>
      </c>
      <c r="Z7" s="68">
        <v>13547.21</v>
      </c>
      <c r="AA7" s="67">
        <v>23627.65</v>
      </c>
      <c r="AB7" s="67">
        <v>39023.040000000001</v>
      </c>
      <c r="AC7" s="67">
        <v>45726.15</v>
      </c>
      <c r="AD7" s="68">
        <v>5800.85</v>
      </c>
      <c r="AE7" s="67">
        <v>26908.29</v>
      </c>
      <c r="AF7" s="67">
        <v>34121.4</v>
      </c>
      <c r="AG7" s="67">
        <v>38661.17</v>
      </c>
      <c r="AH7" s="68">
        <v>8643.15</v>
      </c>
      <c r="AI7" s="67">
        <v>32810.370000000003</v>
      </c>
      <c r="AJ7" s="67">
        <v>39858.31</v>
      </c>
      <c r="AK7" s="67">
        <v>45501.97</v>
      </c>
      <c r="AL7" s="68">
        <v>8124.77</v>
      </c>
      <c r="AM7" s="67">
        <v>30194.74</v>
      </c>
      <c r="AN7" s="67">
        <v>38470.769999999997</v>
      </c>
      <c r="AO7" s="67">
        <v>43152.65</v>
      </c>
      <c r="AP7" s="68"/>
      <c r="AQ7" s="67"/>
      <c r="AR7" s="67"/>
      <c r="AS7" s="67"/>
      <c r="AT7" s="68"/>
      <c r="AU7" s="67"/>
      <c r="AV7" s="67"/>
      <c r="AW7" s="67"/>
      <c r="AX7" s="68"/>
      <c r="AY7" s="67"/>
      <c r="AZ7" s="67"/>
      <c r="BA7" s="69"/>
    </row>
    <row r="8" spans="1:53" ht="13.5" x14ac:dyDescent="0.25">
      <c r="A8" s="1">
        <v>6</v>
      </c>
      <c r="B8" s="1">
        <v>1</v>
      </c>
      <c r="C8" s="1" t="s">
        <v>9</v>
      </c>
      <c r="D8" s="1" t="s">
        <v>9</v>
      </c>
      <c r="E8" s="1" t="s">
        <v>9</v>
      </c>
      <c r="F8" s="70">
        <v>0</v>
      </c>
      <c r="G8" s="70">
        <v>144780</v>
      </c>
      <c r="H8" s="70">
        <v>117280.05</v>
      </c>
      <c r="I8" s="70">
        <v>108438.66</v>
      </c>
      <c r="J8" s="71"/>
      <c r="K8" s="70">
        <v>111380</v>
      </c>
      <c r="L8" s="70">
        <v>108799.59</v>
      </c>
      <c r="M8" s="70">
        <v>100279.69</v>
      </c>
      <c r="N8" s="71"/>
      <c r="O8" s="70">
        <v>148170</v>
      </c>
      <c r="P8" s="70">
        <v>118516.69</v>
      </c>
      <c r="Q8" s="70">
        <v>104923.14</v>
      </c>
      <c r="R8" s="71"/>
      <c r="S8" s="70">
        <v>112390</v>
      </c>
      <c r="T8" s="70">
        <v>122759.4</v>
      </c>
      <c r="U8" s="70">
        <v>105631.46</v>
      </c>
      <c r="V8" s="71"/>
      <c r="W8" s="70">
        <v>143140</v>
      </c>
      <c r="X8" s="70">
        <v>123734.09</v>
      </c>
      <c r="Y8" s="70">
        <v>114518.35</v>
      </c>
      <c r="Z8" s="71"/>
      <c r="AA8" s="70">
        <v>183480</v>
      </c>
      <c r="AB8" s="70">
        <v>148283.62</v>
      </c>
      <c r="AC8" s="70">
        <v>145163.51999999999</v>
      </c>
      <c r="AD8" s="71"/>
      <c r="AE8" s="70">
        <v>218620</v>
      </c>
      <c r="AF8" s="70">
        <v>122830.6</v>
      </c>
      <c r="AG8" s="70">
        <v>105016.5</v>
      </c>
      <c r="AH8" s="71"/>
      <c r="AI8" s="70">
        <v>172740</v>
      </c>
      <c r="AJ8" s="70">
        <v>135761.20000000001</v>
      </c>
      <c r="AK8" s="70">
        <v>110865.86</v>
      </c>
      <c r="AL8" s="71"/>
      <c r="AM8" s="70">
        <v>194790</v>
      </c>
      <c r="AN8" s="70">
        <v>133274.82999999999</v>
      </c>
      <c r="AO8" s="70">
        <v>112112.54</v>
      </c>
      <c r="AP8" s="71"/>
      <c r="AQ8" s="70"/>
      <c r="AR8" s="70"/>
      <c r="AS8" s="70"/>
      <c r="AT8" s="71"/>
      <c r="AU8" s="70"/>
      <c r="AV8" s="70"/>
      <c r="AW8" s="70"/>
      <c r="AX8" s="71"/>
      <c r="AY8" s="70"/>
      <c r="AZ8" s="70"/>
      <c r="BA8" s="72"/>
    </row>
    <row r="9" spans="1:53" ht="13.5" x14ac:dyDescent="0.25">
      <c r="A9" s="1">
        <v>7</v>
      </c>
      <c r="B9" s="1">
        <v>1</v>
      </c>
      <c r="C9" s="1" t="s">
        <v>10</v>
      </c>
      <c r="D9" s="1" t="s">
        <v>10</v>
      </c>
      <c r="E9" s="1" t="s">
        <v>10</v>
      </c>
      <c r="F9" s="67">
        <v>0</v>
      </c>
      <c r="G9" s="67">
        <v>180</v>
      </c>
      <c r="H9" s="67">
        <v>1883.57</v>
      </c>
      <c r="I9" s="67">
        <v>1651.46</v>
      </c>
      <c r="J9" s="68">
        <v>0</v>
      </c>
      <c r="K9" s="67">
        <v>420</v>
      </c>
      <c r="L9" s="67">
        <v>1595.93</v>
      </c>
      <c r="M9" s="67">
        <v>1295.3</v>
      </c>
      <c r="N9" s="68">
        <v>0</v>
      </c>
      <c r="O9" s="67">
        <v>380</v>
      </c>
      <c r="P9" s="67">
        <v>1313.48</v>
      </c>
      <c r="Q9" s="67">
        <v>1224.0999999999999</v>
      </c>
      <c r="R9" s="68">
        <v>0</v>
      </c>
      <c r="S9" s="67">
        <v>430</v>
      </c>
      <c r="T9" s="67">
        <v>1400.77</v>
      </c>
      <c r="U9" s="67">
        <v>1397.58</v>
      </c>
      <c r="V9" s="68">
        <v>0</v>
      </c>
      <c r="W9" s="67">
        <v>350</v>
      </c>
      <c r="X9" s="67">
        <v>1393.48</v>
      </c>
      <c r="Y9" s="67">
        <v>1460.11</v>
      </c>
      <c r="Z9" s="68">
        <v>0</v>
      </c>
      <c r="AA9" s="67">
        <v>400</v>
      </c>
      <c r="AB9" s="67">
        <v>1342.11</v>
      </c>
      <c r="AC9" s="67">
        <v>1328.07</v>
      </c>
      <c r="AD9" s="68">
        <v>0</v>
      </c>
      <c r="AE9" s="67">
        <v>460</v>
      </c>
      <c r="AF9" s="67">
        <v>1647.25</v>
      </c>
      <c r="AG9" s="67">
        <v>1316.1</v>
      </c>
      <c r="AH9" s="68">
        <v>0</v>
      </c>
      <c r="AI9" s="67">
        <v>320</v>
      </c>
      <c r="AJ9" s="67">
        <v>1767.14</v>
      </c>
      <c r="AK9" s="67">
        <v>1563.1</v>
      </c>
      <c r="AL9" s="68">
        <v>0</v>
      </c>
      <c r="AM9" s="67">
        <v>410</v>
      </c>
      <c r="AN9" s="67">
        <v>2103.66</v>
      </c>
      <c r="AO9" s="67">
        <v>1575.15</v>
      </c>
      <c r="AP9" s="68"/>
      <c r="AQ9" s="67"/>
      <c r="AR9" s="67"/>
      <c r="AS9" s="67"/>
      <c r="AT9" s="68"/>
      <c r="AU9" s="67"/>
      <c r="AV9" s="67"/>
      <c r="AW9" s="67"/>
      <c r="AX9" s="68"/>
      <c r="AY9" s="67"/>
      <c r="AZ9" s="67"/>
      <c r="BA9" s="69"/>
    </row>
    <row r="10" spans="1:53" ht="13.5" x14ac:dyDescent="0.25">
      <c r="A10" s="1">
        <v>8</v>
      </c>
      <c r="B10" s="1">
        <v>1</v>
      </c>
      <c r="C10" s="1" t="s">
        <v>11</v>
      </c>
      <c r="D10" s="1" t="s">
        <v>11</v>
      </c>
      <c r="E10" s="1" t="s">
        <v>11</v>
      </c>
      <c r="F10" s="70">
        <v>3341.85</v>
      </c>
      <c r="G10" s="70">
        <v>5126.3999999999996</v>
      </c>
      <c r="H10" s="70">
        <v>9116.08</v>
      </c>
      <c r="I10" s="70">
        <v>11587.63</v>
      </c>
      <c r="J10" s="71">
        <v>4863.34</v>
      </c>
      <c r="K10" s="70">
        <v>6280</v>
      </c>
      <c r="L10" s="70">
        <v>9914.23</v>
      </c>
      <c r="M10" s="70">
        <v>12355.13</v>
      </c>
      <c r="N10" s="71">
        <v>6629.03</v>
      </c>
      <c r="O10" s="70">
        <v>5920</v>
      </c>
      <c r="P10" s="70">
        <v>9424.8700000000008</v>
      </c>
      <c r="Q10" s="70">
        <v>13803.05</v>
      </c>
      <c r="R10" s="71">
        <v>7480.85</v>
      </c>
      <c r="S10" s="70">
        <v>6817.6</v>
      </c>
      <c r="T10" s="70">
        <v>11180.5</v>
      </c>
      <c r="U10" s="70">
        <v>14750.69</v>
      </c>
      <c r="V10" s="71">
        <v>7757.08</v>
      </c>
      <c r="W10" s="70">
        <v>7710</v>
      </c>
      <c r="X10" s="70">
        <v>11309.46</v>
      </c>
      <c r="Y10" s="70">
        <v>14393.69</v>
      </c>
      <c r="Z10" s="71">
        <v>4719.6899999999996</v>
      </c>
      <c r="AA10" s="70">
        <v>12920</v>
      </c>
      <c r="AB10" s="70">
        <v>13889.76</v>
      </c>
      <c r="AC10" s="70">
        <v>18219.900000000001</v>
      </c>
      <c r="AD10" s="71">
        <v>5220.93</v>
      </c>
      <c r="AE10" s="70">
        <v>9340</v>
      </c>
      <c r="AF10" s="70">
        <v>12769.22</v>
      </c>
      <c r="AG10" s="70">
        <v>15831.94</v>
      </c>
      <c r="AH10" s="71">
        <v>5035.5</v>
      </c>
      <c r="AI10" s="70">
        <v>11800</v>
      </c>
      <c r="AJ10" s="70">
        <v>15315.8</v>
      </c>
      <c r="AK10" s="70">
        <v>16472.25</v>
      </c>
      <c r="AL10" s="71">
        <v>8855.8700000000008</v>
      </c>
      <c r="AM10" s="70">
        <v>11840</v>
      </c>
      <c r="AN10" s="70">
        <v>13979.9</v>
      </c>
      <c r="AO10" s="70">
        <v>15096.21</v>
      </c>
      <c r="AP10" s="71"/>
      <c r="AQ10" s="70"/>
      <c r="AR10" s="70"/>
      <c r="AS10" s="70"/>
      <c r="AT10" s="71"/>
      <c r="AU10" s="70"/>
      <c r="AV10" s="70"/>
      <c r="AW10" s="70"/>
      <c r="AX10" s="71"/>
      <c r="AY10" s="70"/>
      <c r="AZ10" s="70"/>
      <c r="BA10" s="72"/>
    </row>
    <row r="11" spans="1:53" ht="13.5" x14ac:dyDescent="0.25">
      <c r="A11" s="1">
        <v>9</v>
      </c>
      <c r="B11" s="1">
        <v>1</v>
      </c>
      <c r="C11" s="1" t="s">
        <v>12</v>
      </c>
      <c r="D11" s="1" t="s">
        <v>12</v>
      </c>
      <c r="E11" s="1" t="s">
        <v>12</v>
      </c>
      <c r="F11" s="67">
        <v>2801.98</v>
      </c>
      <c r="G11" s="67">
        <v>6090</v>
      </c>
      <c r="H11" s="67">
        <v>12382.05</v>
      </c>
      <c r="I11" s="67">
        <v>15870.87</v>
      </c>
      <c r="J11" s="68">
        <v>1953.75</v>
      </c>
      <c r="K11" s="67">
        <v>5650</v>
      </c>
      <c r="L11" s="67">
        <v>11147.3</v>
      </c>
      <c r="M11" s="67">
        <v>13010.6</v>
      </c>
      <c r="N11" s="68">
        <v>607.25</v>
      </c>
      <c r="O11" s="67">
        <v>5100</v>
      </c>
      <c r="P11" s="67">
        <v>13813.38</v>
      </c>
      <c r="Q11" s="67">
        <v>14913.88</v>
      </c>
      <c r="R11" s="68">
        <v>632.75</v>
      </c>
      <c r="S11" s="67">
        <v>6010</v>
      </c>
      <c r="T11" s="67">
        <v>14963.57</v>
      </c>
      <c r="U11" s="67">
        <v>16803.84</v>
      </c>
      <c r="V11" s="68">
        <v>75.25</v>
      </c>
      <c r="W11" s="67">
        <v>4690</v>
      </c>
      <c r="X11" s="67">
        <v>16854.48</v>
      </c>
      <c r="Y11" s="67">
        <v>16803.79</v>
      </c>
      <c r="Z11" s="68">
        <v>192.88</v>
      </c>
      <c r="AA11" s="67">
        <v>7470</v>
      </c>
      <c r="AB11" s="67">
        <v>18850.54</v>
      </c>
      <c r="AC11" s="67">
        <v>19425.189999999999</v>
      </c>
      <c r="AD11" s="68">
        <v>730.75</v>
      </c>
      <c r="AE11" s="67">
        <v>7200</v>
      </c>
      <c r="AF11" s="67">
        <v>16323.95</v>
      </c>
      <c r="AG11" s="67">
        <v>17658.240000000002</v>
      </c>
      <c r="AH11" s="68">
        <v>1709.54</v>
      </c>
      <c r="AI11" s="67">
        <v>7250</v>
      </c>
      <c r="AJ11" s="67">
        <v>17373.080000000002</v>
      </c>
      <c r="AK11" s="67">
        <v>18708.88</v>
      </c>
      <c r="AL11" s="68">
        <v>987.03</v>
      </c>
      <c r="AM11" s="67">
        <v>6670</v>
      </c>
      <c r="AN11" s="67">
        <v>17118.93</v>
      </c>
      <c r="AO11" s="67">
        <v>21394.87</v>
      </c>
      <c r="AP11" s="68"/>
      <c r="AQ11" s="67"/>
      <c r="AR11" s="67"/>
      <c r="AS11" s="67"/>
      <c r="AT11" s="68"/>
      <c r="AU11" s="67"/>
      <c r="AV11" s="67"/>
      <c r="AW11" s="67"/>
      <c r="AX11" s="68"/>
      <c r="AY11" s="67"/>
      <c r="AZ11" s="67"/>
      <c r="BA11" s="69"/>
    </row>
    <row r="12" spans="1:53" ht="13.5" x14ac:dyDescent="0.25">
      <c r="A12" s="1">
        <v>10</v>
      </c>
      <c r="B12" s="1">
        <v>1</v>
      </c>
      <c r="C12" s="1" t="s">
        <v>13</v>
      </c>
      <c r="D12" s="1" t="s">
        <v>13</v>
      </c>
      <c r="E12" s="1" t="s">
        <v>13</v>
      </c>
      <c r="F12" s="70">
        <v>61.05</v>
      </c>
      <c r="G12" s="70">
        <v>8940</v>
      </c>
      <c r="H12" s="70">
        <v>21887.5</v>
      </c>
      <c r="I12" s="70">
        <v>18776.5</v>
      </c>
      <c r="J12" s="71">
        <v>0</v>
      </c>
      <c r="K12" s="70">
        <v>7160</v>
      </c>
      <c r="L12" s="70">
        <v>18787.5</v>
      </c>
      <c r="M12" s="70">
        <v>16042.31</v>
      </c>
      <c r="N12" s="71">
        <v>0</v>
      </c>
      <c r="O12" s="70">
        <v>7470</v>
      </c>
      <c r="P12" s="70">
        <v>21900</v>
      </c>
      <c r="Q12" s="70">
        <v>17663.650000000001</v>
      </c>
      <c r="R12" s="71">
        <v>0</v>
      </c>
      <c r="S12" s="70">
        <v>10070</v>
      </c>
      <c r="T12" s="70">
        <v>22037.5</v>
      </c>
      <c r="U12" s="70">
        <v>18256.759999999998</v>
      </c>
      <c r="V12" s="71">
        <v>127.61</v>
      </c>
      <c r="W12" s="70">
        <v>8670</v>
      </c>
      <c r="X12" s="70">
        <v>23287.5</v>
      </c>
      <c r="Y12" s="70">
        <v>19257.22</v>
      </c>
      <c r="Z12" s="71">
        <v>95.23</v>
      </c>
      <c r="AA12" s="70">
        <v>10890</v>
      </c>
      <c r="AB12" s="70">
        <v>30673.58</v>
      </c>
      <c r="AC12" s="70">
        <v>24283.67</v>
      </c>
      <c r="AD12" s="71">
        <v>95.23</v>
      </c>
      <c r="AE12" s="70">
        <v>8830</v>
      </c>
      <c r="AF12" s="70">
        <v>21161.1</v>
      </c>
      <c r="AG12" s="70">
        <v>17346.22</v>
      </c>
      <c r="AH12" s="71">
        <v>1095.23</v>
      </c>
      <c r="AI12" s="70">
        <v>11230</v>
      </c>
      <c r="AJ12" s="70">
        <v>25295.32</v>
      </c>
      <c r="AK12" s="70">
        <v>20611.509999999998</v>
      </c>
      <c r="AL12" s="71">
        <v>86.7</v>
      </c>
      <c r="AM12" s="70">
        <v>10690</v>
      </c>
      <c r="AN12" s="70">
        <v>25359</v>
      </c>
      <c r="AO12" s="70">
        <v>19655.75</v>
      </c>
      <c r="AP12" s="71"/>
      <c r="AQ12" s="70"/>
      <c r="AR12" s="70"/>
      <c r="AS12" s="70"/>
      <c r="AT12" s="71"/>
      <c r="AU12" s="70"/>
      <c r="AV12" s="70"/>
      <c r="AW12" s="70"/>
      <c r="AX12" s="71"/>
      <c r="AY12" s="70"/>
      <c r="AZ12" s="70"/>
      <c r="BA12" s="72"/>
    </row>
    <row r="13" spans="1:53" ht="13.5" x14ac:dyDescent="0.25">
      <c r="A13" s="1">
        <v>11</v>
      </c>
      <c r="B13" s="1">
        <v>1</v>
      </c>
      <c r="C13" s="1" t="s">
        <v>14</v>
      </c>
      <c r="D13" s="1" t="s">
        <v>14</v>
      </c>
      <c r="E13" s="1" t="s">
        <v>14</v>
      </c>
      <c r="F13" s="67">
        <v>7124.71</v>
      </c>
      <c r="G13" s="67">
        <v>11110</v>
      </c>
      <c r="H13" s="67">
        <v>29927.49</v>
      </c>
      <c r="I13" s="67">
        <v>38000.870000000003</v>
      </c>
      <c r="J13" s="68">
        <v>10867.29</v>
      </c>
      <c r="K13" s="67">
        <v>8750</v>
      </c>
      <c r="L13" s="67">
        <v>27550.43</v>
      </c>
      <c r="M13" s="67">
        <v>33028.26</v>
      </c>
      <c r="N13" s="68">
        <v>8111.66</v>
      </c>
      <c r="O13" s="67">
        <v>10240</v>
      </c>
      <c r="P13" s="67">
        <v>31815.94</v>
      </c>
      <c r="Q13" s="67">
        <v>34068.449999999997</v>
      </c>
      <c r="R13" s="68">
        <v>15230.95</v>
      </c>
      <c r="S13" s="67">
        <v>10767.5</v>
      </c>
      <c r="T13" s="67">
        <v>34805.35</v>
      </c>
      <c r="U13" s="67">
        <v>40062.9</v>
      </c>
      <c r="V13" s="68">
        <v>8208.59</v>
      </c>
      <c r="W13" s="67">
        <v>10768.8</v>
      </c>
      <c r="X13" s="67">
        <v>30643.27</v>
      </c>
      <c r="Y13" s="67">
        <v>38885.379999999997</v>
      </c>
      <c r="Z13" s="68">
        <v>8413.8700000000008</v>
      </c>
      <c r="AA13" s="67">
        <v>18493.78</v>
      </c>
      <c r="AB13" s="67">
        <v>36666.51</v>
      </c>
      <c r="AC13" s="67">
        <v>42580.69</v>
      </c>
      <c r="AD13" s="68">
        <v>10421.549999999999</v>
      </c>
      <c r="AE13" s="67">
        <v>14112.33</v>
      </c>
      <c r="AF13" s="67">
        <v>30121.25</v>
      </c>
      <c r="AG13" s="67">
        <v>38102.17</v>
      </c>
      <c r="AH13" s="68">
        <v>11764.91</v>
      </c>
      <c r="AI13" s="67">
        <v>14529.52</v>
      </c>
      <c r="AJ13" s="67">
        <v>32682.74</v>
      </c>
      <c r="AK13" s="67">
        <v>37426.42</v>
      </c>
      <c r="AL13" s="68">
        <v>8535.1200000000008</v>
      </c>
      <c r="AM13" s="67">
        <v>13900</v>
      </c>
      <c r="AN13" s="67">
        <v>41060.06</v>
      </c>
      <c r="AO13" s="67">
        <v>38376.06</v>
      </c>
      <c r="AP13" s="68"/>
      <c r="AQ13" s="67"/>
      <c r="AR13" s="67"/>
      <c r="AS13" s="67"/>
      <c r="AT13" s="68"/>
      <c r="AU13" s="67"/>
      <c r="AV13" s="67"/>
      <c r="AW13" s="67"/>
      <c r="AX13" s="68"/>
      <c r="AY13" s="67"/>
      <c r="AZ13" s="67"/>
      <c r="BA13" s="69"/>
    </row>
    <row r="14" spans="1:53" ht="13.5" x14ac:dyDescent="0.25">
      <c r="A14" s="1">
        <v>12</v>
      </c>
      <c r="B14" s="1">
        <v>1</v>
      </c>
      <c r="C14" s="1" t="s">
        <v>15</v>
      </c>
      <c r="D14" s="1" t="s">
        <v>15</v>
      </c>
      <c r="E14" s="1" t="s">
        <v>15</v>
      </c>
      <c r="F14" s="70">
        <v>0</v>
      </c>
      <c r="G14" s="70">
        <v>2120</v>
      </c>
      <c r="H14" s="70">
        <v>6616.19</v>
      </c>
      <c r="I14" s="70">
        <v>6589.49</v>
      </c>
      <c r="J14" s="71">
        <v>0</v>
      </c>
      <c r="K14" s="70">
        <v>2600</v>
      </c>
      <c r="L14" s="70">
        <v>6578.15</v>
      </c>
      <c r="M14" s="70">
        <v>5296.32</v>
      </c>
      <c r="N14" s="71">
        <v>0</v>
      </c>
      <c r="O14" s="70">
        <v>2520</v>
      </c>
      <c r="P14" s="70">
        <v>5824.11</v>
      </c>
      <c r="Q14" s="70">
        <v>6556.16</v>
      </c>
      <c r="R14" s="71">
        <v>0</v>
      </c>
      <c r="S14" s="70">
        <v>3340</v>
      </c>
      <c r="T14" s="70">
        <v>6605.02</v>
      </c>
      <c r="U14" s="70">
        <v>6281.54</v>
      </c>
      <c r="V14" s="71">
        <v>0</v>
      </c>
      <c r="W14" s="70">
        <v>2650</v>
      </c>
      <c r="X14" s="70">
        <v>5676.42</v>
      </c>
      <c r="Y14" s="70">
        <v>5927.76</v>
      </c>
      <c r="Z14" s="71">
        <v>0</v>
      </c>
      <c r="AA14" s="70">
        <v>3920</v>
      </c>
      <c r="AB14" s="70">
        <v>6762.75</v>
      </c>
      <c r="AC14" s="70">
        <v>6389.89</v>
      </c>
      <c r="AD14" s="71">
        <v>0</v>
      </c>
      <c r="AE14" s="70">
        <v>3110</v>
      </c>
      <c r="AF14" s="70">
        <v>3713.24</v>
      </c>
      <c r="AG14" s="70">
        <v>4632.07</v>
      </c>
      <c r="AH14" s="71">
        <v>0</v>
      </c>
      <c r="AI14" s="70">
        <v>3680</v>
      </c>
      <c r="AJ14" s="70">
        <v>4750.79</v>
      </c>
      <c r="AK14" s="70">
        <v>5776.53</v>
      </c>
      <c r="AL14" s="71">
        <v>0</v>
      </c>
      <c r="AM14" s="70">
        <v>3450</v>
      </c>
      <c r="AN14" s="70">
        <v>4509.8</v>
      </c>
      <c r="AO14" s="70">
        <v>5619.8</v>
      </c>
      <c r="AP14" s="71"/>
      <c r="AQ14" s="70"/>
      <c r="AR14" s="70"/>
      <c r="AS14" s="70"/>
      <c r="AT14" s="71"/>
      <c r="AU14" s="70"/>
      <c r="AV14" s="70"/>
      <c r="AW14" s="70"/>
      <c r="AX14" s="71"/>
      <c r="AY14" s="70"/>
      <c r="AZ14" s="70"/>
      <c r="BA14" s="72"/>
    </row>
    <row r="15" spans="1:53" ht="13.5" x14ac:dyDescent="0.25">
      <c r="A15" s="1">
        <v>14</v>
      </c>
      <c r="B15" s="1">
        <v>1</v>
      </c>
      <c r="C15" s="1" t="s">
        <v>17</v>
      </c>
      <c r="D15" s="1" t="s">
        <v>17</v>
      </c>
      <c r="E15" s="1" t="s">
        <v>154</v>
      </c>
      <c r="F15" s="67">
        <v>0</v>
      </c>
      <c r="G15" s="67">
        <v>982.11</v>
      </c>
      <c r="H15" s="67">
        <v>3138.84</v>
      </c>
      <c r="I15" s="67">
        <v>4005.9</v>
      </c>
      <c r="J15" s="68">
        <v>0</v>
      </c>
      <c r="K15" s="67">
        <v>920</v>
      </c>
      <c r="L15" s="67">
        <v>2138.11</v>
      </c>
      <c r="M15" s="67">
        <v>3901.45</v>
      </c>
      <c r="N15" s="68">
        <v>0</v>
      </c>
      <c r="O15" s="67">
        <v>940</v>
      </c>
      <c r="P15" s="67">
        <v>2588.65</v>
      </c>
      <c r="Q15" s="67">
        <v>3957.57</v>
      </c>
      <c r="R15" s="68">
        <v>0</v>
      </c>
      <c r="S15" s="67">
        <v>980</v>
      </c>
      <c r="T15" s="67">
        <v>2809.71</v>
      </c>
      <c r="U15" s="67">
        <v>3696.05</v>
      </c>
      <c r="V15" s="68">
        <v>0</v>
      </c>
      <c r="W15" s="67">
        <v>746.84</v>
      </c>
      <c r="X15" s="67">
        <v>2738.19</v>
      </c>
      <c r="Y15" s="67">
        <v>3333.65</v>
      </c>
      <c r="Z15" s="68">
        <v>0</v>
      </c>
      <c r="AA15" s="67">
        <v>1970</v>
      </c>
      <c r="AB15" s="67">
        <v>3420.72</v>
      </c>
      <c r="AC15" s="67">
        <v>7458.61</v>
      </c>
      <c r="AD15" s="68">
        <v>0</v>
      </c>
      <c r="AE15" s="67">
        <v>1120</v>
      </c>
      <c r="AF15" s="67">
        <v>3034.54</v>
      </c>
      <c r="AG15" s="67">
        <v>3732.94</v>
      </c>
      <c r="AH15" s="68">
        <v>0</v>
      </c>
      <c r="AI15" s="67">
        <v>1485.26</v>
      </c>
      <c r="AJ15" s="67">
        <v>3940.08</v>
      </c>
      <c r="AK15" s="67">
        <v>4616.08</v>
      </c>
      <c r="AL15" s="68">
        <v>0</v>
      </c>
      <c r="AM15" s="67">
        <v>1570</v>
      </c>
      <c r="AN15" s="67">
        <v>5303.93</v>
      </c>
      <c r="AO15" s="67">
        <v>5618.03</v>
      </c>
      <c r="AP15" s="68"/>
      <c r="AQ15" s="67"/>
      <c r="AR15" s="67"/>
      <c r="AS15" s="67"/>
      <c r="AT15" s="68"/>
      <c r="AU15" s="67"/>
      <c r="AV15" s="67"/>
      <c r="AW15" s="67"/>
      <c r="AX15" s="68"/>
      <c r="AY15" s="67"/>
      <c r="AZ15" s="67"/>
      <c r="BA15" s="69"/>
    </row>
    <row r="16" spans="1:53" ht="13.5" x14ac:dyDescent="0.25">
      <c r="A16" s="1">
        <v>15</v>
      </c>
      <c r="B16" s="1">
        <v>1</v>
      </c>
      <c r="C16" s="1" t="s">
        <v>18</v>
      </c>
      <c r="D16" s="1" t="s">
        <v>18</v>
      </c>
      <c r="E16" s="1" t="s">
        <v>18</v>
      </c>
      <c r="F16" s="70">
        <v>212.08</v>
      </c>
      <c r="G16" s="70">
        <v>600</v>
      </c>
      <c r="H16" s="70">
        <v>1677.9</v>
      </c>
      <c r="I16" s="70">
        <v>946.08</v>
      </c>
      <c r="J16" s="71">
        <v>61.34</v>
      </c>
      <c r="K16" s="70">
        <v>480</v>
      </c>
      <c r="L16" s="70">
        <v>1761.87</v>
      </c>
      <c r="M16" s="70">
        <v>683.44</v>
      </c>
      <c r="N16" s="71">
        <v>60.26</v>
      </c>
      <c r="O16" s="70">
        <v>530</v>
      </c>
      <c r="P16" s="70">
        <v>2425.66</v>
      </c>
      <c r="Q16" s="70">
        <v>724.27</v>
      </c>
      <c r="R16" s="71">
        <v>42.6</v>
      </c>
      <c r="S16" s="70">
        <v>800</v>
      </c>
      <c r="T16" s="70">
        <v>2373.15</v>
      </c>
      <c r="U16" s="70">
        <v>515.78</v>
      </c>
      <c r="V16" s="71">
        <v>143.38</v>
      </c>
      <c r="W16" s="70">
        <v>540</v>
      </c>
      <c r="X16" s="70">
        <v>2804.03</v>
      </c>
      <c r="Y16" s="70">
        <v>853.49</v>
      </c>
      <c r="Z16" s="71">
        <v>82.43</v>
      </c>
      <c r="AA16" s="70">
        <v>550</v>
      </c>
      <c r="AB16" s="70">
        <v>2228.91</v>
      </c>
      <c r="AC16" s="70">
        <v>1095.94</v>
      </c>
      <c r="AD16" s="71">
        <v>171.93</v>
      </c>
      <c r="AE16" s="70">
        <v>510</v>
      </c>
      <c r="AF16" s="70">
        <v>1993.37</v>
      </c>
      <c r="AG16" s="70">
        <v>907.79</v>
      </c>
      <c r="AH16" s="71">
        <v>81</v>
      </c>
      <c r="AI16" s="70">
        <v>450</v>
      </c>
      <c r="AJ16" s="70">
        <v>2262.38</v>
      </c>
      <c r="AK16" s="70">
        <v>653.75</v>
      </c>
      <c r="AL16" s="71">
        <v>37.92</v>
      </c>
      <c r="AM16" s="70">
        <v>550</v>
      </c>
      <c r="AN16" s="70">
        <v>2031.31</v>
      </c>
      <c r="AO16" s="70">
        <v>780</v>
      </c>
      <c r="AP16" s="71"/>
      <c r="AQ16" s="70"/>
      <c r="AR16" s="70"/>
      <c r="AS16" s="70"/>
      <c r="AT16" s="71"/>
      <c r="AU16" s="70"/>
      <c r="AV16" s="70"/>
      <c r="AW16" s="70"/>
      <c r="AX16" s="71"/>
      <c r="AY16" s="70"/>
      <c r="AZ16" s="70"/>
      <c r="BA16" s="72"/>
    </row>
    <row r="17" spans="1:53" ht="13.5" x14ac:dyDescent="0.25">
      <c r="A17" s="1">
        <v>16</v>
      </c>
      <c r="B17" s="1">
        <v>1</v>
      </c>
      <c r="C17" s="1" t="s">
        <v>19</v>
      </c>
      <c r="D17" s="1" t="s">
        <v>19</v>
      </c>
      <c r="E17" s="1" t="s">
        <v>19</v>
      </c>
      <c r="F17" s="67">
        <v>18530.75</v>
      </c>
      <c r="G17" s="67">
        <v>72620</v>
      </c>
      <c r="H17" s="67">
        <v>101145.09</v>
      </c>
      <c r="I17" s="67">
        <v>97831.33</v>
      </c>
      <c r="J17" s="68">
        <v>15463.69</v>
      </c>
      <c r="K17" s="67">
        <v>57497.04</v>
      </c>
      <c r="L17" s="67">
        <v>87633.02</v>
      </c>
      <c r="M17" s="67">
        <v>79453.7</v>
      </c>
      <c r="N17" s="68">
        <v>15559.83</v>
      </c>
      <c r="O17" s="67">
        <v>61000</v>
      </c>
      <c r="P17" s="67">
        <v>78880.2</v>
      </c>
      <c r="Q17" s="67">
        <v>77330.98</v>
      </c>
      <c r="R17" s="68">
        <v>16230.23</v>
      </c>
      <c r="S17" s="67">
        <v>64602.96</v>
      </c>
      <c r="T17" s="67">
        <v>79763.77</v>
      </c>
      <c r="U17" s="67">
        <v>80182.880000000005</v>
      </c>
      <c r="V17" s="68">
        <v>26328.58</v>
      </c>
      <c r="W17" s="67">
        <v>70747.649999999994</v>
      </c>
      <c r="X17" s="67">
        <v>87594.68</v>
      </c>
      <c r="Y17" s="67">
        <v>89791.28</v>
      </c>
      <c r="Z17" s="68">
        <v>25655.77</v>
      </c>
      <c r="AA17" s="67">
        <v>102230</v>
      </c>
      <c r="AB17" s="67">
        <v>104297.12</v>
      </c>
      <c r="AC17" s="67">
        <v>100330.08</v>
      </c>
      <c r="AD17" s="68">
        <v>24427.09</v>
      </c>
      <c r="AE17" s="67">
        <v>80509.48</v>
      </c>
      <c r="AF17" s="67">
        <v>84614.16</v>
      </c>
      <c r="AG17" s="67">
        <v>87695.73</v>
      </c>
      <c r="AH17" s="68">
        <v>27798.5</v>
      </c>
      <c r="AI17" s="67">
        <v>83740.52</v>
      </c>
      <c r="AJ17" s="67">
        <v>89875.29</v>
      </c>
      <c r="AK17" s="67">
        <v>86656.19</v>
      </c>
      <c r="AL17" s="68">
        <v>29935.74</v>
      </c>
      <c r="AM17" s="67">
        <v>90140</v>
      </c>
      <c r="AN17" s="67">
        <v>90476.37</v>
      </c>
      <c r="AO17" s="67">
        <v>85367.27</v>
      </c>
      <c r="AP17" s="68"/>
      <c r="AQ17" s="67"/>
      <c r="AR17" s="67"/>
      <c r="AS17" s="67"/>
      <c r="AT17" s="68"/>
      <c r="AU17" s="67"/>
      <c r="AV17" s="67"/>
      <c r="AW17" s="67"/>
      <c r="AX17" s="68"/>
      <c r="AY17" s="67"/>
      <c r="AZ17" s="67"/>
      <c r="BA17" s="69"/>
    </row>
    <row r="18" spans="1:53" ht="13.5" x14ac:dyDescent="0.25">
      <c r="A18" s="1">
        <v>17</v>
      </c>
      <c r="B18" s="1">
        <v>1</v>
      </c>
      <c r="C18" s="1" t="s">
        <v>20</v>
      </c>
      <c r="D18" s="1" t="s">
        <v>20</v>
      </c>
      <c r="E18" s="1" t="s">
        <v>20</v>
      </c>
      <c r="F18" s="70">
        <v>1605.25</v>
      </c>
      <c r="G18" s="70">
        <v>10595</v>
      </c>
      <c r="H18" s="70">
        <v>24434.11</v>
      </c>
      <c r="I18" s="70">
        <v>15940.57</v>
      </c>
      <c r="J18" s="71">
        <v>450.49</v>
      </c>
      <c r="K18" s="70">
        <v>10557</v>
      </c>
      <c r="L18" s="70">
        <v>23022.39</v>
      </c>
      <c r="M18" s="70">
        <v>14739.31</v>
      </c>
      <c r="N18" s="71">
        <v>1055.3900000000001</v>
      </c>
      <c r="O18" s="70">
        <v>11463</v>
      </c>
      <c r="P18" s="70">
        <v>23709.1</v>
      </c>
      <c r="Q18" s="70">
        <v>15414.25</v>
      </c>
      <c r="R18" s="71">
        <v>1478.72</v>
      </c>
      <c r="S18" s="70">
        <v>12073</v>
      </c>
      <c r="T18" s="70">
        <v>22125.83</v>
      </c>
      <c r="U18" s="70">
        <v>16126.23</v>
      </c>
      <c r="V18" s="71">
        <v>2246.9499999999998</v>
      </c>
      <c r="W18" s="70">
        <v>12440</v>
      </c>
      <c r="X18" s="70">
        <v>24249.45</v>
      </c>
      <c r="Y18" s="70">
        <v>18190.990000000002</v>
      </c>
      <c r="Z18" s="71">
        <v>4720.8999999999996</v>
      </c>
      <c r="AA18" s="70">
        <v>19725</v>
      </c>
      <c r="AB18" s="70">
        <v>28659.08</v>
      </c>
      <c r="AC18" s="70">
        <v>22002.91</v>
      </c>
      <c r="AD18" s="71">
        <v>1626.46</v>
      </c>
      <c r="AE18" s="70">
        <v>17830</v>
      </c>
      <c r="AF18" s="70">
        <v>26213.64</v>
      </c>
      <c r="AG18" s="70">
        <v>18439.34</v>
      </c>
      <c r="AH18" s="71">
        <v>617.33000000000004</v>
      </c>
      <c r="AI18" s="70">
        <v>13546</v>
      </c>
      <c r="AJ18" s="70">
        <v>29037.32</v>
      </c>
      <c r="AK18" s="70">
        <v>18156.509999999998</v>
      </c>
      <c r="AL18" s="71">
        <v>1179.0899999999999</v>
      </c>
      <c r="AM18" s="70">
        <v>16628</v>
      </c>
      <c r="AN18" s="70">
        <v>24106.89</v>
      </c>
      <c r="AO18" s="70">
        <v>20359.64</v>
      </c>
      <c r="AP18" s="71"/>
      <c r="AQ18" s="70"/>
      <c r="AR18" s="70"/>
      <c r="AS18" s="70"/>
      <c r="AT18" s="71"/>
      <c r="AU18" s="70"/>
      <c r="AV18" s="70"/>
      <c r="AW18" s="70"/>
      <c r="AX18" s="71"/>
      <c r="AY18" s="70"/>
      <c r="AZ18" s="70"/>
      <c r="BA18" s="72"/>
    </row>
    <row r="19" spans="1:53" ht="13.5" x14ac:dyDescent="0.25">
      <c r="A19" s="1">
        <v>18</v>
      </c>
      <c r="B19" s="1">
        <v>1</v>
      </c>
      <c r="C19" s="1" t="s">
        <v>21</v>
      </c>
      <c r="D19" s="1" t="s">
        <v>21</v>
      </c>
      <c r="E19" s="1" t="s">
        <v>21</v>
      </c>
      <c r="F19" s="67">
        <v>67.02</v>
      </c>
      <c r="G19" s="67">
        <v>3237</v>
      </c>
      <c r="H19" s="67">
        <v>5499.55</v>
      </c>
      <c r="I19" s="67">
        <v>6783.33</v>
      </c>
      <c r="J19" s="68">
        <v>67.02</v>
      </c>
      <c r="K19" s="67">
        <v>2900</v>
      </c>
      <c r="L19" s="67">
        <v>4950.28</v>
      </c>
      <c r="M19" s="67">
        <v>5648.31</v>
      </c>
      <c r="N19" s="68">
        <v>504.04</v>
      </c>
      <c r="O19" s="67">
        <v>4137</v>
      </c>
      <c r="P19" s="67">
        <v>5189.67</v>
      </c>
      <c r="Q19" s="67">
        <v>6603.02</v>
      </c>
      <c r="R19" s="68">
        <v>0</v>
      </c>
      <c r="S19" s="67">
        <v>3714</v>
      </c>
      <c r="T19" s="67">
        <v>5850.32</v>
      </c>
      <c r="U19" s="67">
        <v>7779.67</v>
      </c>
      <c r="V19" s="68">
        <v>67.02</v>
      </c>
      <c r="W19" s="67">
        <v>3390</v>
      </c>
      <c r="X19" s="67">
        <v>5420.42</v>
      </c>
      <c r="Y19" s="67">
        <v>7437.28</v>
      </c>
      <c r="Z19" s="68">
        <v>1087.3800000000001</v>
      </c>
      <c r="AA19" s="67">
        <v>6160</v>
      </c>
      <c r="AB19" s="67">
        <v>7251.97</v>
      </c>
      <c r="AC19" s="67">
        <v>8718.36</v>
      </c>
      <c r="AD19" s="68">
        <v>0</v>
      </c>
      <c r="AE19" s="67">
        <v>5370</v>
      </c>
      <c r="AF19" s="67">
        <v>6424.06</v>
      </c>
      <c r="AG19" s="67">
        <v>7276.08</v>
      </c>
      <c r="AH19" s="68">
        <v>522.52</v>
      </c>
      <c r="AI19" s="67">
        <v>5560</v>
      </c>
      <c r="AJ19" s="67">
        <v>6952.36</v>
      </c>
      <c r="AK19" s="67">
        <v>8878.14</v>
      </c>
      <c r="AL19" s="68">
        <v>0</v>
      </c>
      <c r="AM19" s="67">
        <v>6303</v>
      </c>
      <c r="AN19" s="67">
        <v>6349.14</v>
      </c>
      <c r="AO19" s="67">
        <v>7991.36</v>
      </c>
      <c r="AP19" s="68"/>
      <c r="AQ19" s="67"/>
      <c r="AR19" s="67"/>
      <c r="AS19" s="67"/>
      <c r="AT19" s="68"/>
      <c r="AU19" s="67"/>
      <c r="AV19" s="67"/>
      <c r="AW19" s="67"/>
      <c r="AX19" s="68"/>
      <c r="AY19" s="67"/>
      <c r="AZ19" s="67"/>
      <c r="BA19" s="69"/>
    </row>
    <row r="20" spans="1:53" ht="13.5" x14ac:dyDescent="0.25">
      <c r="A20" s="1">
        <v>19</v>
      </c>
      <c r="B20" s="1">
        <v>1</v>
      </c>
      <c r="C20" s="1" t="s">
        <v>22</v>
      </c>
      <c r="D20" s="1" t="s">
        <v>22</v>
      </c>
      <c r="E20" s="1" t="s">
        <v>22</v>
      </c>
      <c r="F20" s="70">
        <v>24</v>
      </c>
      <c r="G20" s="70">
        <v>370</v>
      </c>
      <c r="H20" s="70">
        <v>656.66</v>
      </c>
      <c r="I20" s="70">
        <v>999.03</v>
      </c>
      <c r="J20" s="71">
        <v>0</v>
      </c>
      <c r="K20" s="70">
        <v>270</v>
      </c>
      <c r="L20" s="70">
        <v>500</v>
      </c>
      <c r="M20" s="70">
        <v>746.64</v>
      </c>
      <c r="N20" s="71">
        <v>36</v>
      </c>
      <c r="O20" s="70">
        <v>370</v>
      </c>
      <c r="P20" s="70">
        <v>496.87</v>
      </c>
      <c r="Q20" s="70">
        <v>926.36</v>
      </c>
      <c r="R20" s="71">
        <v>24</v>
      </c>
      <c r="S20" s="70">
        <v>300</v>
      </c>
      <c r="T20" s="70">
        <v>675</v>
      </c>
      <c r="U20" s="70">
        <v>1005.87</v>
      </c>
      <c r="V20" s="71">
        <v>24</v>
      </c>
      <c r="W20" s="70">
        <v>280</v>
      </c>
      <c r="X20" s="70">
        <v>1344.62</v>
      </c>
      <c r="Y20" s="70">
        <v>1162.99</v>
      </c>
      <c r="Z20" s="71">
        <v>12</v>
      </c>
      <c r="AA20" s="70">
        <v>260</v>
      </c>
      <c r="AB20" s="70">
        <v>943.43</v>
      </c>
      <c r="AC20" s="70">
        <v>1559</v>
      </c>
      <c r="AD20" s="71">
        <v>24</v>
      </c>
      <c r="AE20" s="70">
        <v>410</v>
      </c>
      <c r="AF20" s="70">
        <v>937.5</v>
      </c>
      <c r="AG20" s="70">
        <v>1045.1099999999999</v>
      </c>
      <c r="AH20" s="71">
        <v>0</v>
      </c>
      <c r="AI20" s="70">
        <v>310</v>
      </c>
      <c r="AJ20" s="70">
        <v>623.80999999999995</v>
      </c>
      <c r="AK20" s="70">
        <v>1113.97</v>
      </c>
      <c r="AL20" s="71">
        <v>36</v>
      </c>
      <c r="AM20" s="70">
        <v>400</v>
      </c>
      <c r="AN20" s="70">
        <v>1275</v>
      </c>
      <c r="AO20" s="70">
        <v>1397.4</v>
      </c>
      <c r="AP20" s="71"/>
      <c r="AQ20" s="70"/>
      <c r="AR20" s="70"/>
      <c r="AS20" s="70"/>
      <c r="AT20" s="71"/>
      <c r="AU20" s="70"/>
      <c r="AV20" s="70"/>
      <c r="AW20" s="70"/>
      <c r="AX20" s="71"/>
      <c r="AY20" s="70"/>
      <c r="AZ20" s="70"/>
      <c r="BA20" s="72"/>
    </row>
    <row r="21" spans="1:53" ht="13.5" x14ac:dyDescent="0.25">
      <c r="A21" s="1">
        <v>20</v>
      </c>
      <c r="B21" s="1">
        <v>1</v>
      </c>
      <c r="C21" s="1" t="s">
        <v>23</v>
      </c>
      <c r="D21" s="1" t="s">
        <v>23</v>
      </c>
      <c r="E21" s="1" t="s">
        <v>23</v>
      </c>
      <c r="F21" s="67">
        <v>0</v>
      </c>
      <c r="G21" s="67">
        <v>1710</v>
      </c>
      <c r="H21" s="67">
        <v>4843.0200000000004</v>
      </c>
      <c r="I21" s="67">
        <v>4482.3599999999997</v>
      </c>
      <c r="J21" s="68">
        <v>0</v>
      </c>
      <c r="K21" s="67">
        <v>0</v>
      </c>
      <c r="L21" s="67">
        <v>88.75</v>
      </c>
      <c r="M21" s="67">
        <v>3392.58</v>
      </c>
      <c r="N21" s="68">
        <v>0</v>
      </c>
      <c r="O21" s="67">
        <v>2500</v>
      </c>
      <c r="P21" s="67">
        <v>8782.11</v>
      </c>
      <c r="Q21" s="67">
        <v>3488.15</v>
      </c>
      <c r="R21" s="68">
        <v>0</v>
      </c>
      <c r="S21" s="67">
        <v>1500</v>
      </c>
      <c r="T21" s="67">
        <v>3382.63</v>
      </c>
      <c r="U21" s="67">
        <v>3011.66</v>
      </c>
      <c r="V21" s="68">
        <v>0</v>
      </c>
      <c r="W21" s="67">
        <v>1430</v>
      </c>
      <c r="X21" s="67">
        <v>4286.76</v>
      </c>
      <c r="Y21" s="67">
        <v>3341.14</v>
      </c>
      <c r="Z21" s="68">
        <v>0</v>
      </c>
      <c r="AA21" s="67">
        <v>2100</v>
      </c>
      <c r="AB21" s="67">
        <v>6276.57</v>
      </c>
      <c r="AC21" s="67">
        <v>4515.34</v>
      </c>
      <c r="AD21" s="68">
        <v>0</v>
      </c>
      <c r="AE21" s="67">
        <v>1453</v>
      </c>
      <c r="AF21" s="67">
        <v>5634.75</v>
      </c>
      <c r="AG21" s="67">
        <v>3713.01</v>
      </c>
      <c r="AH21" s="68">
        <v>0</v>
      </c>
      <c r="AI21" s="67">
        <v>1760</v>
      </c>
      <c r="AJ21" s="67">
        <v>4490.41</v>
      </c>
      <c r="AK21" s="67">
        <v>3855.11</v>
      </c>
      <c r="AL21" s="68">
        <v>0</v>
      </c>
      <c r="AM21" s="67">
        <v>1803</v>
      </c>
      <c r="AN21" s="67">
        <v>4077.43</v>
      </c>
      <c r="AO21" s="67">
        <v>3488.47</v>
      </c>
      <c r="AP21" s="68"/>
      <c r="AQ21" s="67"/>
      <c r="AR21" s="67"/>
      <c r="AS21" s="67"/>
      <c r="AT21" s="68"/>
      <c r="AU21" s="67"/>
      <c r="AV21" s="67"/>
      <c r="AW21" s="67"/>
      <c r="AX21" s="68"/>
      <c r="AY21" s="67"/>
      <c r="AZ21" s="67"/>
      <c r="BA21" s="69"/>
    </row>
    <row r="22" spans="1:53" ht="13.5" x14ac:dyDescent="0.25">
      <c r="A22" s="1">
        <v>21</v>
      </c>
      <c r="B22" s="1">
        <v>1</v>
      </c>
      <c r="C22" s="1" t="s">
        <v>24</v>
      </c>
      <c r="D22" s="1" t="s">
        <v>24</v>
      </c>
      <c r="E22" s="1" t="s">
        <v>24</v>
      </c>
      <c r="F22" s="70">
        <v>0</v>
      </c>
      <c r="G22" s="70">
        <v>500</v>
      </c>
      <c r="H22" s="70">
        <v>1425</v>
      </c>
      <c r="I22" s="70">
        <v>1117.3499999999999</v>
      </c>
      <c r="J22" s="71">
        <v>0</v>
      </c>
      <c r="K22" s="70">
        <v>352</v>
      </c>
      <c r="L22" s="70">
        <v>1587.5</v>
      </c>
      <c r="M22" s="70">
        <v>1470.87</v>
      </c>
      <c r="N22" s="71">
        <v>0</v>
      </c>
      <c r="O22" s="70">
        <v>370</v>
      </c>
      <c r="P22" s="70">
        <v>1250</v>
      </c>
      <c r="Q22" s="70">
        <v>1113.2</v>
      </c>
      <c r="R22" s="71">
        <v>0</v>
      </c>
      <c r="S22" s="70">
        <v>464</v>
      </c>
      <c r="T22" s="70">
        <v>1362.5</v>
      </c>
      <c r="U22" s="70">
        <v>1170</v>
      </c>
      <c r="V22" s="71">
        <v>0</v>
      </c>
      <c r="W22" s="70">
        <v>306</v>
      </c>
      <c r="X22" s="70">
        <v>1254.08</v>
      </c>
      <c r="Y22" s="70">
        <v>1296.93</v>
      </c>
      <c r="Z22" s="71">
        <v>0</v>
      </c>
      <c r="AA22" s="70">
        <v>530</v>
      </c>
      <c r="AB22" s="70">
        <v>1512.5</v>
      </c>
      <c r="AC22" s="70">
        <v>1284.55</v>
      </c>
      <c r="AD22" s="71">
        <v>0</v>
      </c>
      <c r="AE22" s="70">
        <v>640</v>
      </c>
      <c r="AF22" s="70">
        <v>1075</v>
      </c>
      <c r="AG22" s="70">
        <v>1330.47</v>
      </c>
      <c r="AH22" s="71">
        <v>0</v>
      </c>
      <c r="AI22" s="70">
        <v>650</v>
      </c>
      <c r="AJ22" s="70">
        <v>1187.5</v>
      </c>
      <c r="AK22" s="70">
        <v>1526.85</v>
      </c>
      <c r="AL22" s="71">
        <v>0</v>
      </c>
      <c r="AM22" s="70">
        <v>540</v>
      </c>
      <c r="AN22" s="70">
        <v>1353.85</v>
      </c>
      <c r="AO22" s="70">
        <v>1610.67</v>
      </c>
      <c r="AP22" s="71"/>
      <c r="AQ22" s="70"/>
      <c r="AR22" s="70"/>
      <c r="AS22" s="70"/>
      <c r="AT22" s="71"/>
      <c r="AU22" s="70"/>
      <c r="AV22" s="70"/>
      <c r="AW22" s="70"/>
      <c r="AX22" s="71"/>
      <c r="AY22" s="70"/>
      <c r="AZ22" s="70"/>
      <c r="BA22" s="72"/>
    </row>
    <row r="23" spans="1:53" ht="13.5" x14ac:dyDescent="0.25">
      <c r="A23" s="1">
        <v>22</v>
      </c>
      <c r="B23" s="1">
        <v>1</v>
      </c>
      <c r="C23" s="1" t="s">
        <v>25</v>
      </c>
      <c r="D23" s="1" t="s">
        <v>25</v>
      </c>
      <c r="E23" s="1" t="s">
        <v>25</v>
      </c>
      <c r="F23" s="67"/>
      <c r="G23" s="67">
        <v>320</v>
      </c>
      <c r="H23" s="67">
        <v>3105.25</v>
      </c>
      <c r="I23" s="67">
        <v>1660.71</v>
      </c>
      <c r="J23" s="68"/>
      <c r="K23" s="67">
        <v>130</v>
      </c>
      <c r="L23" s="67">
        <v>1977.68</v>
      </c>
      <c r="M23" s="67">
        <v>1344.99</v>
      </c>
      <c r="N23" s="68"/>
      <c r="O23" s="67">
        <v>240</v>
      </c>
      <c r="P23" s="67">
        <v>2569.17</v>
      </c>
      <c r="Q23" s="67">
        <v>1369.1</v>
      </c>
      <c r="R23" s="68"/>
      <c r="S23" s="67">
        <v>180</v>
      </c>
      <c r="T23" s="67">
        <v>3157.98</v>
      </c>
      <c r="U23" s="67">
        <v>1855.96</v>
      </c>
      <c r="V23" s="68"/>
      <c r="W23" s="67">
        <v>530</v>
      </c>
      <c r="X23" s="67">
        <v>2551.0700000000002</v>
      </c>
      <c r="Y23" s="67">
        <v>1538.74</v>
      </c>
      <c r="Z23" s="68"/>
      <c r="AA23" s="67">
        <v>520</v>
      </c>
      <c r="AB23" s="67">
        <v>3024.86</v>
      </c>
      <c r="AC23" s="67">
        <v>1852.06</v>
      </c>
      <c r="AD23" s="68"/>
      <c r="AE23" s="67">
        <v>610</v>
      </c>
      <c r="AF23" s="67">
        <v>2270.15</v>
      </c>
      <c r="AG23" s="67">
        <v>1542.37</v>
      </c>
      <c r="AH23" s="68"/>
      <c r="AI23" s="67">
        <v>410</v>
      </c>
      <c r="AJ23" s="67">
        <v>2546.1999999999998</v>
      </c>
      <c r="AK23" s="67">
        <v>1503.36</v>
      </c>
      <c r="AL23" s="68"/>
      <c r="AM23" s="67">
        <v>440</v>
      </c>
      <c r="AN23" s="67">
        <v>2443.88</v>
      </c>
      <c r="AO23" s="67">
        <v>1823.24</v>
      </c>
      <c r="AP23" s="68"/>
      <c r="AQ23" s="67"/>
      <c r="AR23" s="67"/>
      <c r="AS23" s="67"/>
      <c r="AT23" s="68"/>
      <c r="AU23" s="67"/>
      <c r="AV23" s="67"/>
      <c r="AW23" s="67"/>
      <c r="AX23" s="68"/>
      <c r="AY23" s="67"/>
      <c r="AZ23" s="67"/>
      <c r="BA23" s="69"/>
    </row>
    <row r="24" spans="1:53" ht="13.5" x14ac:dyDescent="0.25">
      <c r="A24" s="1">
        <v>23</v>
      </c>
      <c r="B24" s="1">
        <v>1</v>
      </c>
      <c r="C24" s="1" t="s">
        <v>26</v>
      </c>
      <c r="D24" s="1" t="s">
        <v>26</v>
      </c>
      <c r="E24" s="1" t="s">
        <v>26</v>
      </c>
      <c r="F24" s="70"/>
      <c r="G24" s="70">
        <v>560</v>
      </c>
      <c r="H24" s="70">
        <v>282.48</v>
      </c>
      <c r="I24" s="70">
        <v>1117.44</v>
      </c>
      <c r="J24" s="71"/>
      <c r="K24" s="70">
        <v>330</v>
      </c>
      <c r="L24" s="70">
        <v>282.13</v>
      </c>
      <c r="M24" s="70">
        <v>1041.3599999999999</v>
      </c>
      <c r="N24" s="71"/>
      <c r="O24" s="70">
        <v>370</v>
      </c>
      <c r="P24" s="70">
        <v>416</v>
      </c>
      <c r="Q24" s="70">
        <v>1038.8599999999999</v>
      </c>
      <c r="R24" s="71"/>
      <c r="S24" s="70">
        <v>340</v>
      </c>
      <c r="T24" s="70">
        <v>292.18</v>
      </c>
      <c r="U24" s="70">
        <v>1196.8800000000001</v>
      </c>
      <c r="V24" s="71"/>
      <c r="W24" s="70">
        <v>390</v>
      </c>
      <c r="X24" s="70">
        <v>712.71</v>
      </c>
      <c r="Y24" s="70">
        <v>1233.46</v>
      </c>
      <c r="Z24" s="71"/>
      <c r="AA24" s="70">
        <v>440</v>
      </c>
      <c r="AB24" s="70">
        <v>586.85</v>
      </c>
      <c r="AC24" s="70">
        <v>1295.45</v>
      </c>
      <c r="AD24" s="71"/>
      <c r="AE24" s="70">
        <v>420</v>
      </c>
      <c r="AF24" s="70">
        <v>389.13</v>
      </c>
      <c r="AG24" s="70">
        <v>1097.19</v>
      </c>
      <c r="AH24" s="71"/>
      <c r="AI24" s="70">
        <v>300</v>
      </c>
      <c r="AJ24" s="70">
        <v>633.41999999999996</v>
      </c>
      <c r="AK24" s="70">
        <v>1088.6199999999999</v>
      </c>
      <c r="AL24" s="71"/>
      <c r="AM24" s="70">
        <v>410</v>
      </c>
      <c r="AN24" s="70">
        <v>491.99</v>
      </c>
      <c r="AO24" s="70">
        <v>989</v>
      </c>
      <c r="AP24" s="71"/>
      <c r="AQ24" s="70"/>
      <c r="AR24" s="70"/>
      <c r="AS24" s="70"/>
      <c r="AT24" s="71"/>
      <c r="AU24" s="70"/>
      <c r="AV24" s="70"/>
      <c r="AW24" s="70"/>
      <c r="AX24" s="71"/>
      <c r="AY24" s="70"/>
      <c r="AZ24" s="70"/>
      <c r="BA24" s="72"/>
    </row>
    <row r="25" spans="1:53" ht="13.5" x14ac:dyDescent="0.25">
      <c r="A25" s="1">
        <v>24</v>
      </c>
      <c r="B25" s="1">
        <v>1</v>
      </c>
      <c r="C25" s="1" t="s">
        <v>27</v>
      </c>
      <c r="D25" s="1" t="s">
        <v>27</v>
      </c>
      <c r="E25" s="1" t="s">
        <v>27</v>
      </c>
      <c r="F25" s="67">
        <v>0</v>
      </c>
      <c r="G25" s="67">
        <v>490</v>
      </c>
      <c r="H25" s="67">
        <v>3331.63</v>
      </c>
      <c r="I25" s="67">
        <v>2305.27</v>
      </c>
      <c r="J25" s="68">
        <v>0</v>
      </c>
      <c r="K25" s="67">
        <v>540</v>
      </c>
      <c r="L25" s="67">
        <v>3287.75</v>
      </c>
      <c r="M25" s="67">
        <v>2478.38</v>
      </c>
      <c r="N25" s="68">
        <v>20</v>
      </c>
      <c r="O25" s="67">
        <v>270</v>
      </c>
      <c r="P25" s="67">
        <v>2636.2</v>
      </c>
      <c r="Q25" s="67">
        <v>2046.01</v>
      </c>
      <c r="R25" s="68">
        <v>11.01</v>
      </c>
      <c r="S25" s="67">
        <v>430</v>
      </c>
      <c r="T25" s="67">
        <v>2141.56</v>
      </c>
      <c r="U25" s="67">
        <v>1912.22</v>
      </c>
      <c r="V25" s="68">
        <v>0</v>
      </c>
      <c r="W25" s="67">
        <v>350</v>
      </c>
      <c r="X25" s="67">
        <v>2021.13</v>
      </c>
      <c r="Y25" s="67">
        <v>1669.81</v>
      </c>
      <c r="Z25" s="68">
        <v>0</v>
      </c>
      <c r="AA25" s="67">
        <v>580</v>
      </c>
      <c r="AB25" s="67">
        <v>2758.22</v>
      </c>
      <c r="AC25" s="67">
        <v>2106.98</v>
      </c>
      <c r="AD25" s="68">
        <v>236.81</v>
      </c>
      <c r="AE25" s="67">
        <v>410</v>
      </c>
      <c r="AF25" s="67">
        <v>1625.25</v>
      </c>
      <c r="AG25" s="67">
        <v>1164.26</v>
      </c>
      <c r="AH25" s="68">
        <v>50</v>
      </c>
      <c r="AI25" s="67">
        <v>540</v>
      </c>
      <c r="AJ25" s="67">
        <v>2008.09</v>
      </c>
      <c r="AK25" s="67">
        <v>1705.35</v>
      </c>
      <c r="AL25" s="68">
        <v>0</v>
      </c>
      <c r="AM25" s="67">
        <v>460</v>
      </c>
      <c r="AN25" s="67">
        <v>2019.75</v>
      </c>
      <c r="AO25" s="67">
        <v>1683.8</v>
      </c>
      <c r="AP25" s="68"/>
      <c r="AQ25" s="67"/>
      <c r="AR25" s="67"/>
      <c r="AS25" s="67"/>
      <c r="AT25" s="68"/>
      <c r="AU25" s="67"/>
      <c r="AV25" s="67"/>
      <c r="AW25" s="67"/>
      <c r="AX25" s="68"/>
      <c r="AY25" s="67"/>
      <c r="AZ25" s="67"/>
      <c r="BA25" s="69"/>
    </row>
    <row r="26" spans="1:53" ht="13.5" x14ac:dyDescent="0.25">
      <c r="A26" s="1">
        <v>25</v>
      </c>
      <c r="B26" s="1">
        <v>1</v>
      </c>
      <c r="C26" s="1" t="s">
        <v>28</v>
      </c>
      <c r="D26" s="1" t="s">
        <v>28</v>
      </c>
      <c r="E26" s="1" t="s">
        <v>28</v>
      </c>
      <c r="F26" s="70">
        <v>56.76</v>
      </c>
      <c r="G26" s="70">
        <v>420</v>
      </c>
      <c r="H26" s="70">
        <v>3468.85</v>
      </c>
      <c r="I26" s="70">
        <v>2389.75</v>
      </c>
      <c r="J26" s="71">
        <v>0</v>
      </c>
      <c r="K26" s="70">
        <v>310</v>
      </c>
      <c r="L26" s="70">
        <v>3351.99</v>
      </c>
      <c r="M26" s="70">
        <v>2470.4499999999998</v>
      </c>
      <c r="N26" s="71">
        <v>40.54</v>
      </c>
      <c r="O26" s="70">
        <v>490</v>
      </c>
      <c r="P26" s="70">
        <v>3965.38</v>
      </c>
      <c r="Q26" s="70">
        <v>2431.37</v>
      </c>
      <c r="R26" s="71">
        <v>40.54</v>
      </c>
      <c r="S26" s="70">
        <v>610</v>
      </c>
      <c r="T26" s="70">
        <v>3624.71</v>
      </c>
      <c r="U26" s="70">
        <v>2704</v>
      </c>
      <c r="V26" s="71">
        <v>40.54</v>
      </c>
      <c r="W26" s="70">
        <v>430</v>
      </c>
      <c r="X26" s="70">
        <v>3352.41</v>
      </c>
      <c r="Y26" s="70">
        <v>2500.79</v>
      </c>
      <c r="Z26" s="71">
        <v>40.54</v>
      </c>
      <c r="AA26" s="70">
        <v>890</v>
      </c>
      <c r="AB26" s="70">
        <v>3667.1</v>
      </c>
      <c r="AC26" s="70">
        <v>2998.36</v>
      </c>
      <c r="AD26" s="71">
        <v>40.54</v>
      </c>
      <c r="AE26" s="70">
        <v>510</v>
      </c>
      <c r="AF26" s="70">
        <v>3641.87</v>
      </c>
      <c r="AG26" s="70">
        <v>2491.23</v>
      </c>
      <c r="AH26" s="71">
        <v>40.54</v>
      </c>
      <c r="AI26" s="70">
        <v>1370</v>
      </c>
      <c r="AJ26" s="70">
        <v>4936.74</v>
      </c>
      <c r="AK26" s="70">
        <v>3463.58</v>
      </c>
      <c r="AL26" s="71">
        <v>40.54</v>
      </c>
      <c r="AM26" s="70">
        <v>850</v>
      </c>
      <c r="AN26" s="70">
        <v>5532.24</v>
      </c>
      <c r="AO26" s="70">
        <v>3499.88</v>
      </c>
      <c r="AP26" s="71"/>
      <c r="AQ26" s="70"/>
      <c r="AR26" s="70"/>
      <c r="AS26" s="70"/>
      <c r="AT26" s="71"/>
      <c r="AU26" s="70"/>
      <c r="AV26" s="70"/>
      <c r="AW26" s="70"/>
      <c r="AX26" s="71"/>
      <c r="AY26" s="70"/>
      <c r="AZ26" s="70"/>
      <c r="BA26" s="72"/>
    </row>
    <row r="27" spans="1:53" ht="13.5" x14ac:dyDescent="0.25">
      <c r="A27" s="1">
        <v>26</v>
      </c>
      <c r="B27" s="1">
        <v>1</v>
      </c>
      <c r="C27" s="1" t="s">
        <v>29</v>
      </c>
      <c r="D27" s="1" t="s">
        <v>29</v>
      </c>
      <c r="E27" s="1" t="s">
        <v>29</v>
      </c>
      <c r="F27" s="67">
        <v>2388.6799999999998</v>
      </c>
      <c r="G27" s="67">
        <v>1180</v>
      </c>
      <c r="H27" s="67">
        <v>2296.41</v>
      </c>
      <c r="I27" s="67">
        <v>2905.29</v>
      </c>
      <c r="J27" s="68">
        <v>352</v>
      </c>
      <c r="K27" s="67">
        <v>1360</v>
      </c>
      <c r="L27" s="67">
        <v>2379.11</v>
      </c>
      <c r="M27" s="67">
        <v>2667.83</v>
      </c>
      <c r="N27" s="68">
        <v>519</v>
      </c>
      <c r="O27" s="67">
        <v>1260</v>
      </c>
      <c r="P27" s="67">
        <v>2684.02</v>
      </c>
      <c r="Q27" s="67">
        <v>3038.32</v>
      </c>
      <c r="R27" s="68">
        <v>462.5</v>
      </c>
      <c r="S27" s="67">
        <v>1050</v>
      </c>
      <c r="T27" s="67">
        <v>2650.04</v>
      </c>
      <c r="U27" s="67">
        <v>3161.71</v>
      </c>
      <c r="V27" s="68">
        <v>720</v>
      </c>
      <c r="W27" s="67">
        <v>1350</v>
      </c>
      <c r="X27" s="67">
        <v>3215.74</v>
      </c>
      <c r="Y27" s="67">
        <v>3898.95</v>
      </c>
      <c r="Z27" s="68">
        <v>1378</v>
      </c>
      <c r="AA27" s="67">
        <v>1710</v>
      </c>
      <c r="AB27" s="67">
        <v>4324.2</v>
      </c>
      <c r="AC27" s="67">
        <v>3841.98</v>
      </c>
      <c r="AD27" s="68">
        <v>300</v>
      </c>
      <c r="AE27" s="67">
        <v>990</v>
      </c>
      <c r="AF27" s="67">
        <v>2861.08</v>
      </c>
      <c r="AG27" s="67">
        <v>3226.08</v>
      </c>
      <c r="AH27" s="68">
        <v>280</v>
      </c>
      <c r="AI27" s="67">
        <v>1450</v>
      </c>
      <c r="AJ27" s="67">
        <v>4064.04</v>
      </c>
      <c r="AK27" s="67">
        <v>3893.97</v>
      </c>
      <c r="AL27" s="68">
        <v>240.67</v>
      </c>
      <c r="AM27" s="67">
        <v>1500</v>
      </c>
      <c r="AN27" s="67">
        <v>3847.94</v>
      </c>
      <c r="AO27" s="67">
        <v>4212.1400000000003</v>
      </c>
      <c r="AP27" s="68"/>
      <c r="AQ27" s="67"/>
      <c r="AR27" s="67"/>
      <c r="AS27" s="67"/>
      <c r="AT27" s="68"/>
      <c r="AU27" s="67"/>
      <c r="AV27" s="67"/>
      <c r="AW27" s="67"/>
      <c r="AX27" s="68"/>
      <c r="AY27" s="67"/>
      <c r="AZ27" s="67"/>
      <c r="BA27" s="69"/>
    </row>
    <row r="28" spans="1:53" ht="13.5" x14ac:dyDescent="0.25">
      <c r="A28" s="1">
        <v>27</v>
      </c>
      <c r="B28" s="1">
        <v>1</v>
      </c>
      <c r="C28" s="1" t="s">
        <v>30</v>
      </c>
      <c r="D28" s="1" t="s">
        <v>30</v>
      </c>
      <c r="E28" s="1" t="s">
        <v>30</v>
      </c>
      <c r="F28" s="70">
        <v>0</v>
      </c>
      <c r="G28" s="70">
        <v>8000</v>
      </c>
      <c r="H28" s="70">
        <v>12064.3</v>
      </c>
      <c r="I28" s="70">
        <v>18208.2</v>
      </c>
      <c r="J28" s="71">
        <v>0</v>
      </c>
      <c r="K28" s="70">
        <v>6340</v>
      </c>
      <c r="L28" s="70">
        <v>10744.49</v>
      </c>
      <c r="M28" s="70">
        <v>14963.46</v>
      </c>
      <c r="N28" s="71">
        <v>0</v>
      </c>
      <c r="O28" s="70">
        <v>8180</v>
      </c>
      <c r="P28" s="70">
        <v>10608.8</v>
      </c>
      <c r="Q28" s="70">
        <v>14505.16</v>
      </c>
      <c r="R28" s="71">
        <v>0</v>
      </c>
      <c r="S28" s="70">
        <v>8150</v>
      </c>
      <c r="T28" s="70">
        <v>12338.66</v>
      </c>
      <c r="U28" s="70">
        <v>16526.400000000001</v>
      </c>
      <c r="V28" s="71">
        <v>0</v>
      </c>
      <c r="W28" s="70">
        <v>5590</v>
      </c>
      <c r="X28" s="70">
        <v>12022.12</v>
      </c>
      <c r="Y28" s="70">
        <v>15534.4</v>
      </c>
      <c r="Z28" s="71">
        <v>0</v>
      </c>
      <c r="AA28" s="70">
        <v>9580</v>
      </c>
      <c r="AB28" s="70">
        <v>14681.97</v>
      </c>
      <c r="AC28" s="70">
        <v>21601.78</v>
      </c>
      <c r="AD28" s="71">
        <v>0</v>
      </c>
      <c r="AE28" s="70">
        <v>10880</v>
      </c>
      <c r="AF28" s="70">
        <v>11526.41</v>
      </c>
      <c r="AG28" s="70">
        <v>19330.16</v>
      </c>
      <c r="AH28" s="71">
        <v>0</v>
      </c>
      <c r="AI28" s="70">
        <v>9580</v>
      </c>
      <c r="AJ28" s="70">
        <v>13511.15</v>
      </c>
      <c r="AK28" s="70">
        <v>18285.41</v>
      </c>
      <c r="AL28" s="71">
        <v>29.14</v>
      </c>
      <c r="AM28" s="70">
        <v>10510</v>
      </c>
      <c r="AN28" s="70">
        <v>15261.66</v>
      </c>
      <c r="AO28" s="70">
        <v>17977.88</v>
      </c>
      <c r="AP28" s="71"/>
      <c r="AQ28" s="70"/>
      <c r="AR28" s="70"/>
      <c r="AS28" s="70"/>
      <c r="AT28" s="71"/>
      <c r="AU28" s="70"/>
      <c r="AV28" s="70"/>
      <c r="AW28" s="70"/>
      <c r="AX28" s="71"/>
      <c r="AY28" s="70"/>
      <c r="AZ28" s="70"/>
      <c r="BA28" s="72"/>
    </row>
    <row r="29" spans="1:53" ht="13.5" x14ac:dyDescent="0.25">
      <c r="A29" s="1">
        <v>28</v>
      </c>
      <c r="B29" s="1">
        <v>1</v>
      </c>
      <c r="C29" s="1" t="s">
        <v>31</v>
      </c>
      <c r="D29" s="1" t="s">
        <v>31</v>
      </c>
      <c r="E29" s="1" t="s">
        <v>31</v>
      </c>
      <c r="F29" s="67">
        <v>880</v>
      </c>
      <c r="G29" s="67">
        <v>3950</v>
      </c>
      <c r="H29" s="67">
        <v>5098.6899999999996</v>
      </c>
      <c r="I29" s="67">
        <v>6372.62</v>
      </c>
      <c r="J29" s="68">
        <v>640</v>
      </c>
      <c r="K29" s="67">
        <v>2890</v>
      </c>
      <c r="L29" s="67">
        <v>4897.3100000000004</v>
      </c>
      <c r="M29" s="67">
        <v>6568.32</v>
      </c>
      <c r="N29" s="68">
        <v>678.76</v>
      </c>
      <c r="O29" s="67">
        <v>3040</v>
      </c>
      <c r="P29" s="67">
        <v>6913.55</v>
      </c>
      <c r="Q29" s="67">
        <v>6930.16</v>
      </c>
      <c r="R29" s="68">
        <v>580</v>
      </c>
      <c r="S29" s="67">
        <v>3480</v>
      </c>
      <c r="T29" s="67">
        <v>5863.63</v>
      </c>
      <c r="U29" s="67">
        <v>7403.92</v>
      </c>
      <c r="V29" s="68">
        <v>630</v>
      </c>
      <c r="W29" s="67">
        <v>3040</v>
      </c>
      <c r="X29" s="67">
        <v>5426.46</v>
      </c>
      <c r="Y29" s="67">
        <v>7067.88</v>
      </c>
      <c r="Z29" s="68">
        <v>1280</v>
      </c>
      <c r="AA29" s="67">
        <v>4700</v>
      </c>
      <c r="AB29" s="67">
        <v>5926.84</v>
      </c>
      <c r="AC29" s="67">
        <v>8169.86</v>
      </c>
      <c r="AD29" s="68">
        <v>150</v>
      </c>
      <c r="AE29" s="67">
        <v>3880</v>
      </c>
      <c r="AF29" s="67">
        <v>4099.3999999999996</v>
      </c>
      <c r="AG29" s="67">
        <v>6195.52</v>
      </c>
      <c r="AH29" s="68">
        <v>1155</v>
      </c>
      <c r="AI29" s="67">
        <v>3640</v>
      </c>
      <c r="AJ29" s="67">
        <v>3783.14</v>
      </c>
      <c r="AK29" s="67">
        <v>6923.57</v>
      </c>
      <c r="AL29" s="68">
        <v>555</v>
      </c>
      <c r="AM29" s="67">
        <v>4460</v>
      </c>
      <c r="AN29" s="67">
        <v>4755.26</v>
      </c>
      <c r="AO29" s="67">
        <v>7403.68</v>
      </c>
      <c r="AP29" s="68"/>
      <c r="AQ29" s="67"/>
      <c r="AR29" s="67"/>
      <c r="AS29" s="67"/>
      <c r="AT29" s="68"/>
      <c r="AU29" s="67"/>
      <c r="AV29" s="67"/>
      <c r="AW29" s="67"/>
      <c r="AX29" s="68"/>
      <c r="AY29" s="67"/>
      <c r="AZ29" s="67"/>
      <c r="BA29" s="69"/>
    </row>
    <row r="30" spans="1:53" ht="13.5" x14ac:dyDescent="0.25">
      <c r="A30" s="1">
        <v>29</v>
      </c>
      <c r="B30" s="1">
        <v>1</v>
      </c>
      <c r="C30" s="1" t="s">
        <v>32</v>
      </c>
      <c r="D30" s="1" t="s">
        <v>32</v>
      </c>
      <c r="E30" s="1" t="s">
        <v>32</v>
      </c>
      <c r="F30" s="70">
        <v>0</v>
      </c>
      <c r="G30" s="70">
        <v>167053</v>
      </c>
      <c r="H30" s="70">
        <v>88211</v>
      </c>
      <c r="I30" s="70">
        <v>141197</v>
      </c>
      <c r="J30" s="71">
        <v>0</v>
      </c>
      <c r="K30" s="70">
        <v>151152</v>
      </c>
      <c r="L30" s="70">
        <v>78515</v>
      </c>
      <c r="M30" s="70">
        <v>162828</v>
      </c>
      <c r="N30" s="71">
        <v>0</v>
      </c>
      <c r="O30" s="70">
        <v>120280</v>
      </c>
      <c r="P30" s="70">
        <v>66204</v>
      </c>
      <c r="Q30" s="70">
        <v>143282</v>
      </c>
      <c r="R30" s="71">
        <v>0</v>
      </c>
      <c r="S30" s="70">
        <v>117020</v>
      </c>
      <c r="T30" s="70">
        <v>74291</v>
      </c>
      <c r="U30" s="70">
        <v>144594</v>
      </c>
      <c r="V30" s="71">
        <v>0</v>
      </c>
      <c r="W30" s="70">
        <v>108780</v>
      </c>
      <c r="X30" s="70">
        <v>89205</v>
      </c>
      <c r="Y30" s="70">
        <v>163158</v>
      </c>
      <c r="Z30" s="71">
        <v>0</v>
      </c>
      <c r="AA30" s="70">
        <v>512580</v>
      </c>
      <c r="AB30" s="70">
        <v>98514</v>
      </c>
      <c r="AC30" s="70">
        <v>340545</v>
      </c>
      <c r="AD30" s="71">
        <v>0</v>
      </c>
      <c r="AE30" s="70">
        <v>133700</v>
      </c>
      <c r="AF30" s="70">
        <v>81052</v>
      </c>
      <c r="AG30" s="70">
        <v>156136</v>
      </c>
      <c r="AH30" s="71">
        <v>0</v>
      </c>
      <c r="AI30" s="70">
        <v>129290</v>
      </c>
      <c r="AJ30" s="70">
        <v>94540</v>
      </c>
      <c r="AK30" s="70">
        <v>150853</v>
      </c>
      <c r="AL30" s="71">
        <v>0</v>
      </c>
      <c r="AM30" s="70">
        <v>106700</v>
      </c>
      <c r="AN30" s="70">
        <v>92040</v>
      </c>
      <c r="AO30" s="70">
        <v>144859</v>
      </c>
      <c r="AP30" s="71"/>
      <c r="AQ30" s="70"/>
      <c r="AR30" s="70"/>
      <c r="AS30" s="70"/>
      <c r="AT30" s="71"/>
      <c r="AU30" s="70"/>
      <c r="AV30" s="70"/>
      <c r="AW30" s="70"/>
      <c r="AX30" s="71"/>
      <c r="AY30" s="70"/>
      <c r="AZ30" s="70"/>
      <c r="BA30" s="72"/>
    </row>
    <row r="31" spans="1:53" ht="13.5" x14ac:dyDescent="0.25">
      <c r="A31" s="1">
        <v>30</v>
      </c>
      <c r="B31" s="1">
        <v>1</v>
      </c>
      <c r="C31" s="1" t="s">
        <v>33</v>
      </c>
      <c r="D31" s="1" t="s">
        <v>33</v>
      </c>
      <c r="E31" s="1" t="s">
        <v>33</v>
      </c>
      <c r="F31" s="67">
        <v>0</v>
      </c>
      <c r="G31" s="67">
        <v>300</v>
      </c>
      <c r="H31" s="67">
        <v>1411.56</v>
      </c>
      <c r="I31" s="67">
        <v>2076.3200000000002</v>
      </c>
      <c r="J31" s="68">
        <v>0</v>
      </c>
      <c r="K31" s="67">
        <v>470</v>
      </c>
      <c r="L31" s="67">
        <v>1279.9000000000001</v>
      </c>
      <c r="M31" s="67">
        <v>1595.14</v>
      </c>
      <c r="N31" s="68">
        <v>0</v>
      </c>
      <c r="O31" s="67">
        <v>460</v>
      </c>
      <c r="P31" s="67">
        <v>1156.4100000000001</v>
      </c>
      <c r="Q31" s="67">
        <v>1725.13</v>
      </c>
      <c r="R31" s="68">
        <v>0</v>
      </c>
      <c r="S31" s="67">
        <v>520</v>
      </c>
      <c r="T31" s="67">
        <v>1363.37</v>
      </c>
      <c r="U31" s="67">
        <v>1712.27</v>
      </c>
      <c r="V31" s="68">
        <v>0</v>
      </c>
      <c r="W31" s="67">
        <v>410</v>
      </c>
      <c r="X31" s="67">
        <v>943.23</v>
      </c>
      <c r="Y31" s="67">
        <v>1498.47</v>
      </c>
      <c r="Z31" s="68">
        <v>0</v>
      </c>
      <c r="AA31" s="67">
        <v>430</v>
      </c>
      <c r="AB31" s="67">
        <v>1184.96</v>
      </c>
      <c r="AC31" s="67">
        <v>1943.3</v>
      </c>
      <c r="AD31" s="68">
        <v>0</v>
      </c>
      <c r="AE31" s="67">
        <v>520</v>
      </c>
      <c r="AF31" s="67">
        <v>1498.04</v>
      </c>
      <c r="AG31" s="67">
        <v>1322.78</v>
      </c>
      <c r="AH31" s="68">
        <v>0</v>
      </c>
      <c r="AI31" s="67">
        <v>500</v>
      </c>
      <c r="AJ31" s="67">
        <v>1129.81</v>
      </c>
      <c r="AK31" s="67">
        <v>1975.89</v>
      </c>
      <c r="AL31" s="68"/>
      <c r="AM31" s="67">
        <v>745</v>
      </c>
      <c r="AN31" s="67">
        <v>965.99</v>
      </c>
      <c r="AO31" s="67">
        <v>1495.92</v>
      </c>
      <c r="AP31" s="68"/>
      <c r="AQ31" s="67"/>
      <c r="AR31" s="67"/>
      <c r="AS31" s="67"/>
      <c r="AT31" s="68"/>
      <c r="AU31" s="67"/>
      <c r="AV31" s="67"/>
      <c r="AW31" s="67"/>
      <c r="AX31" s="68"/>
      <c r="AY31" s="67"/>
      <c r="AZ31" s="67"/>
      <c r="BA31" s="69"/>
    </row>
    <row r="32" spans="1:53" ht="13.5" x14ac:dyDescent="0.25">
      <c r="A32" s="1">
        <v>31</v>
      </c>
      <c r="B32" s="1">
        <v>1</v>
      </c>
      <c r="C32" s="1" t="s">
        <v>34</v>
      </c>
      <c r="D32" s="1" t="s">
        <v>34</v>
      </c>
      <c r="E32" s="1" t="s">
        <v>34</v>
      </c>
      <c r="F32" s="70">
        <v>2882.54</v>
      </c>
      <c r="G32" s="70">
        <v>5469.2</v>
      </c>
      <c r="H32" s="70">
        <v>8968.44</v>
      </c>
      <c r="I32" s="70">
        <v>18880.96</v>
      </c>
      <c r="J32" s="71">
        <v>2149.37</v>
      </c>
      <c r="K32" s="70">
        <v>4889.2</v>
      </c>
      <c r="L32" s="70">
        <v>9175.4699999999993</v>
      </c>
      <c r="M32" s="70">
        <v>16397.310000000001</v>
      </c>
      <c r="N32" s="71">
        <v>2032.79</v>
      </c>
      <c r="O32" s="70">
        <v>4748.97</v>
      </c>
      <c r="P32" s="70">
        <v>10962.5</v>
      </c>
      <c r="Q32" s="70">
        <v>16793.87</v>
      </c>
      <c r="R32" s="71">
        <v>1771.22</v>
      </c>
      <c r="S32" s="70">
        <v>4879.6499999999996</v>
      </c>
      <c r="T32" s="70">
        <v>10831.03</v>
      </c>
      <c r="U32" s="70">
        <v>16858.32</v>
      </c>
      <c r="V32" s="71">
        <v>1421.55</v>
      </c>
      <c r="W32" s="70">
        <v>5060.1000000000004</v>
      </c>
      <c r="X32" s="70">
        <v>10322.06</v>
      </c>
      <c r="Y32" s="70">
        <v>19649.5</v>
      </c>
      <c r="Z32" s="71">
        <v>3100.37</v>
      </c>
      <c r="AA32" s="70">
        <v>8400</v>
      </c>
      <c r="AB32" s="70">
        <v>11980.61</v>
      </c>
      <c r="AC32" s="70">
        <v>21861.21</v>
      </c>
      <c r="AD32" s="71">
        <v>1323.08</v>
      </c>
      <c r="AE32" s="70">
        <v>5533.38</v>
      </c>
      <c r="AF32" s="70">
        <v>10096.64</v>
      </c>
      <c r="AG32" s="70">
        <v>17896.21</v>
      </c>
      <c r="AH32" s="71">
        <v>1265.3499999999999</v>
      </c>
      <c r="AI32" s="70">
        <v>6177.6</v>
      </c>
      <c r="AJ32" s="70">
        <v>10093.86</v>
      </c>
      <c r="AK32" s="70">
        <v>20359.79</v>
      </c>
      <c r="AL32" s="71">
        <v>5322.93</v>
      </c>
      <c r="AM32" s="70">
        <v>7243.2</v>
      </c>
      <c r="AN32" s="70">
        <v>9804.1</v>
      </c>
      <c r="AO32" s="70">
        <v>20077.63</v>
      </c>
      <c r="AP32" s="71"/>
      <c r="AQ32" s="70"/>
      <c r="AR32" s="70"/>
      <c r="AS32" s="70"/>
      <c r="AT32" s="71"/>
      <c r="AU32" s="70"/>
      <c r="AV32" s="70"/>
      <c r="AW32" s="70"/>
      <c r="AX32" s="71"/>
      <c r="AY32" s="70"/>
      <c r="AZ32" s="70"/>
      <c r="BA32" s="72"/>
    </row>
    <row r="33" spans="1:53" ht="13.5" x14ac:dyDescent="0.25">
      <c r="A33" s="1">
        <v>32</v>
      </c>
      <c r="B33" s="1">
        <v>1</v>
      </c>
      <c r="C33" s="1" t="s">
        <v>35</v>
      </c>
      <c r="D33" s="1" t="s">
        <v>35</v>
      </c>
      <c r="E33" s="1" t="s">
        <v>35</v>
      </c>
      <c r="F33" s="67">
        <v>0</v>
      </c>
      <c r="G33" s="67">
        <v>1660</v>
      </c>
      <c r="H33" s="67">
        <v>4787.5</v>
      </c>
      <c r="I33" s="67">
        <v>4394.84</v>
      </c>
      <c r="J33" s="68">
        <v>0</v>
      </c>
      <c r="K33" s="67">
        <v>1560</v>
      </c>
      <c r="L33" s="67">
        <v>3717.38</v>
      </c>
      <c r="M33" s="67">
        <v>3300.89</v>
      </c>
      <c r="N33" s="68">
        <v>0</v>
      </c>
      <c r="O33" s="67">
        <v>1170</v>
      </c>
      <c r="P33" s="67">
        <v>4492.38</v>
      </c>
      <c r="Q33" s="67">
        <v>3885.85</v>
      </c>
      <c r="R33" s="68">
        <v>0</v>
      </c>
      <c r="S33" s="67">
        <v>1500</v>
      </c>
      <c r="T33" s="67">
        <v>5192.38</v>
      </c>
      <c r="U33" s="67">
        <v>4137.01</v>
      </c>
      <c r="V33" s="68">
        <v>0</v>
      </c>
      <c r="W33" s="67">
        <v>1270</v>
      </c>
      <c r="X33" s="67">
        <v>3587.5</v>
      </c>
      <c r="Y33" s="67">
        <v>3401.67</v>
      </c>
      <c r="Z33" s="68">
        <v>0</v>
      </c>
      <c r="AA33" s="67">
        <v>1700</v>
      </c>
      <c r="AB33" s="67">
        <v>4937.5</v>
      </c>
      <c r="AC33" s="67">
        <v>4634.95</v>
      </c>
      <c r="AD33" s="68">
        <v>0</v>
      </c>
      <c r="AE33" s="67">
        <v>1420</v>
      </c>
      <c r="AF33" s="67">
        <v>4312.5</v>
      </c>
      <c r="AG33" s="67">
        <v>3897.43</v>
      </c>
      <c r="AH33" s="68">
        <v>0</v>
      </c>
      <c r="AI33" s="67">
        <v>1990</v>
      </c>
      <c r="AJ33" s="67">
        <v>4775</v>
      </c>
      <c r="AK33" s="67">
        <v>4182.26</v>
      </c>
      <c r="AL33" s="68">
        <v>0</v>
      </c>
      <c r="AM33" s="67">
        <v>2120</v>
      </c>
      <c r="AN33" s="67">
        <v>5112.5</v>
      </c>
      <c r="AO33" s="67">
        <v>3963.96</v>
      </c>
      <c r="AP33" s="68"/>
      <c r="AQ33" s="67"/>
      <c r="AR33" s="67"/>
      <c r="AS33" s="67"/>
      <c r="AT33" s="68"/>
      <c r="AU33" s="67"/>
      <c r="AV33" s="67"/>
      <c r="AW33" s="67"/>
      <c r="AX33" s="68"/>
      <c r="AY33" s="67"/>
      <c r="AZ33" s="67"/>
      <c r="BA33" s="69"/>
    </row>
    <row r="34" spans="1:53" ht="13.5" x14ac:dyDescent="0.25">
      <c r="A34" s="1">
        <v>33</v>
      </c>
      <c r="B34" s="1">
        <v>1</v>
      </c>
      <c r="C34" s="1" t="s">
        <v>36</v>
      </c>
      <c r="D34" s="1" t="s">
        <v>36</v>
      </c>
      <c r="E34" s="1" t="s">
        <v>36</v>
      </c>
      <c r="F34" s="70">
        <v>665.25</v>
      </c>
      <c r="G34" s="70">
        <v>210</v>
      </c>
      <c r="H34" s="70">
        <v>2460.5</v>
      </c>
      <c r="I34" s="70">
        <v>990.85</v>
      </c>
      <c r="J34" s="71">
        <v>558.4</v>
      </c>
      <c r="K34" s="70">
        <v>140</v>
      </c>
      <c r="L34" s="70">
        <v>1980.55</v>
      </c>
      <c r="M34" s="70">
        <v>1150.23</v>
      </c>
      <c r="N34" s="71">
        <v>449.5</v>
      </c>
      <c r="O34" s="70">
        <v>160</v>
      </c>
      <c r="P34" s="70">
        <v>2225.65</v>
      </c>
      <c r="Q34" s="70">
        <v>1005.95</v>
      </c>
      <c r="R34" s="71">
        <v>510.5</v>
      </c>
      <c r="S34" s="70">
        <v>180</v>
      </c>
      <c r="T34" s="70">
        <v>1885.65</v>
      </c>
      <c r="U34" s="70">
        <v>1010.25</v>
      </c>
      <c r="V34" s="71">
        <v>610.5</v>
      </c>
      <c r="W34" s="70">
        <v>220</v>
      </c>
      <c r="X34" s="70">
        <v>2360.5</v>
      </c>
      <c r="Y34" s="70">
        <v>990.5</v>
      </c>
      <c r="Z34" s="71">
        <v>455.5</v>
      </c>
      <c r="AA34" s="70">
        <v>140</v>
      </c>
      <c r="AB34" s="70">
        <v>2465.88</v>
      </c>
      <c r="AC34" s="70">
        <v>1001.5</v>
      </c>
      <c r="AD34" s="71">
        <v>510.25</v>
      </c>
      <c r="AE34" s="70">
        <v>160</v>
      </c>
      <c r="AF34" s="70">
        <v>2290.5</v>
      </c>
      <c r="AG34" s="70">
        <v>1265.45</v>
      </c>
      <c r="AH34" s="71">
        <v>445.63</v>
      </c>
      <c r="AI34" s="70">
        <v>140</v>
      </c>
      <c r="AJ34" s="70">
        <v>2258.9499999999998</v>
      </c>
      <c r="AK34" s="70">
        <v>1288.5</v>
      </c>
      <c r="AL34" s="71">
        <v>525.62</v>
      </c>
      <c r="AM34" s="70">
        <v>170</v>
      </c>
      <c r="AN34" s="70">
        <v>2241.6</v>
      </c>
      <c r="AO34" s="70">
        <v>1087.8800000000001</v>
      </c>
      <c r="AP34" s="71"/>
      <c r="AQ34" s="70"/>
      <c r="AR34" s="70"/>
      <c r="AS34" s="70"/>
      <c r="AT34" s="71"/>
      <c r="AU34" s="70"/>
      <c r="AV34" s="70"/>
      <c r="AW34" s="70"/>
      <c r="AX34" s="71"/>
      <c r="AY34" s="70"/>
      <c r="AZ34" s="70"/>
      <c r="BA34" s="72"/>
    </row>
    <row r="35" spans="1:53" ht="13.5" x14ac:dyDescent="0.25">
      <c r="A35" s="1">
        <v>34</v>
      </c>
      <c r="B35" s="1">
        <v>1</v>
      </c>
      <c r="C35" s="1" t="s">
        <v>37</v>
      </c>
      <c r="D35" s="1" t="s">
        <v>37</v>
      </c>
      <c r="E35" s="1" t="s">
        <v>37</v>
      </c>
      <c r="F35" s="67">
        <v>0</v>
      </c>
      <c r="G35" s="67">
        <v>120</v>
      </c>
      <c r="H35" s="67">
        <v>368</v>
      </c>
      <c r="I35" s="67">
        <v>305.83</v>
      </c>
      <c r="J35" s="68">
        <v>0</v>
      </c>
      <c r="K35" s="67">
        <v>250</v>
      </c>
      <c r="L35" s="67">
        <v>610.22</v>
      </c>
      <c r="M35" s="67">
        <v>187.6</v>
      </c>
      <c r="N35" s="68">
        <v>0</v>
      </c>
      <c r="O35" s="67">
        <v>100</v>
      </c>
      <c r="P35" s="67">
        <v>861</v>
      </c>
      <c r="Q35" s="67">
        <v>145.56</v>
      </c>
      <c r="R35" s="68">
        <v>0</v>
      </c>
      <c r="S35" s="67">
        <v>110</v>
      </c>
      <c r="T35" s="67">
        <v>898</v>
      </c>
      <c r="U35" s="67">
        <v>167</v>
      </c>
      <c r="V35" s="68">
        <v>0</v>
      </c>
      <c r="W35" s="67">
        <v>190</v>
      </c>
      <c r="X35" s="67">
        <v>783.5</v>
      </c>
      <c r="Y35" s="67">
        <v>236.7</v>
      </c>
      <c r="Z35" s="68">
        <v>0</v>
      </c>
      <c r="AA35" s="67">
        <v>200</v>
      </c>
      <c r="AB35" s="67">
        <v>1220.81</v>
      </c>
      <c r="AC35" s="67">
        <v>371.37</v>
      </c>
      <c r="AD35" s="68">
        <v>0</v>
      </c>
      <c r="AE35" s="67">
        <v>200</v>
      </c>
      <c r="AF35" s="67">
        <v>477.5</v>
      </c>
      <c r="AG35" s="67">
        <v>161.38</v>
      </c>
      <c r="AH35" s="68">
        <v>0</v>
      </c>
      <c r="AI35" s="67">
        <v>260</v>
      </c>
      <c r="AJ35" s="67">
        <v>1027.5</v>
      </c>
      <c r="AK35" s="67">
        <v>290.04000000000002</v>
      </c>
      <c r="AL35" s="68">
        <v>0</v>
      </c>
      <c r="AM35" s="67">
        <v>110</v>
      </c>
      <c r="AN35" s="67">
        <v>530</v>
      </c>
      <c r="AO35" s="67">
        <v>226.4</v>
      </c>
      <c r="AP35" s="68"/>
      <c r="AQ35" s="67"/>
      <c r="AR35" s="67"/>
      <c r="AS35" s="67"/>
      <c r="AT35" s="68"/>
      <c r="AU35" s="67"/>
      <c r="AV35" s="67"/>
      <c r="AW35" s="67"/>
      <c r="AX35" s="68"/>
      <c r="AY35" s="67"/>
      <c r="AZ35" s="67"/>
      <c r="BA35" s="69"/>
    </row>
    <row r="36" spans="1:53" ht="13.5" x14ac:dyDescent="0.25">
      <c r="A36" s="1">
        <v>35</v>
      </c>
      <c r="B36" s="1">
        <v>1</v>
      </c>
      <c r="C36" s="1" t="s">
        <v>38</v>
      </c>
      <c r="D36" s="1" t="s">
        <v>38</v>
      </c>
      <c r="E36" s="1" t="s">
        <v>38</v>
      </c>
      <c r="F36" s="70">
        <v>3727.56</v>
      </c>
      <c r="G36" s="70">
        <v>14390</v>
      </c>
      <c r="H36" s="70">
        <v>26312.22</v>
      </c>
      <c r="I36" s="70">
        <v>27177.82</v>
      </c>
      <c r="J36" s="71">
        <v>2115.13</v>
      </c>
      <c r="K36" s="70">
        <v>12200</v>
      </c>
      <c r="L36" s="70">
        <v>23481.21</v>
      </c>
      <c r="M36" s="70">
        <v>23816.15</v>
      </c>
      <c r="N36" s="71">
        <v>3554.72</v>
      </c>
      <c r="O36" s="70">
        <v>12240</v>
      </c>
      <c r="P36" s="70">
        <v>23334.6</v>
      </c>
      <c r="Q36" s="70">
        <v>23356.59</v>
      </c>
      <c r="R36" s="71">
        <v>2819.02</v>
      </c>
      <c r="S36" s="70">
        <v>15162.11</v>
      </c>
      <c r="T36" s="70">
        <v>28888.95</v>
      </c>
      <c r="U36" s="70">
        <v>28007.279999999999</v>
      </c>
      <c r="V36" s="71">
        <v>2716.32</v>
      </c>
      <c r="W36" s="70">
        <v>13700</v>
      </c>
      <c r="X36" s="70">
        <v>24776.39</v>
      </c>
      <c r="Y36" s="70">
        <v>26484.31</v>
      </c>
      <c r="Z36" s="71">
        <v>3864.25</v>
      </c>
      <c r="AA36" s="70">
        <v>18770</v>
      </c>
      <c r="AB36" s="70">
        <v>30197.61</v>
      </c>
      <c r="AC36" s="70">
        <v>35779.629999999997</v>
      </c>
      <c r="AD36" s="71">
        <v>2997.73</v>
      </c>
      <c r="AE36" s="70">
        <v>19010</v>
      </c>
      <c r="AF36" s="70">
        <v>24953.19</v>
      </c>
      <c r="AG36" s="70">
        <v>27676.720000000001</v>
      </c>
      <c r="AH36" s="71">
        <v>2963.15</v>
      </c>
      <c r="AI36" s="70">
        <v>18021</v>
      </c>
      <c r="AJ36" s="70">
        <v>29523.43</v>
      </c>
      <c r="AK36" s="70">
        <v>31466.77</v>
      </c>
      <c r="AL36" s="71">
        <v>3133.78</v>
      </c>
      <c r="AM36" s="70">
        <v>21250</v>
      </c>
      <c r="AN36" s="70">
        <v>33084.5</v>
      </c>
      <c r="AO36" s="70">
        <v>32096.66</v>
      </c>
      <c r="AP36" s="71"/>
      <c r="AQ36" s="70"/>
      <c r="AR36" s="70"/>
      <c r="AS36" s="70"/>
      <c r="AT36" s="71"/>
      <c r="AU36" s="70"/>
      <c r="AV36" s="70"/>
      <c r="AW36" s="70"/>
      <c r="AX36" s="71"/>
      <c r="AY36" s="70"/>
      <c r="AZ36" s="70"/>
      <c r="BA36" s="72"/>
    </row>
    <row r="37" spans="1:53" ht="13.5" x14ac:dyDescent="0.25">
      <c r="A37" s="1">
        <v>36</v>
      </c>
      <c r="B37" s="1">
        <v>1</v>
      </c>
      <c r="C37" s="1" t="s">
        <v>39</v>
      </c>
      <c r="D37" s="1" t="s">
        <v>39</v>
      </c>
      <c r="E37" s="1" t="s">
        <v>39</v>
      </c>
      <c r="F37" s="67">
        <v>11363.36</v>
      </c>
      <c r="G37" s="67">
        <v>24300</v>
      </c>
      <c r="H37" s="67">
        <v>27930.75</v>
      </c>
      <c r="I37" s="67">
        <v>38091.089999999997</v>
      </c>
      <c r="J37" s="68">
        <v>12441.58</v>
      </c>
      <c r="K37" s="67">
        <v>25770</v>
      </c>
      <c r="L37" s="67">
        <v>24176.12</v>
      </c>
      <c r="M37" s="67">
        <v>39204.67</v>
      </c>
      <c r="N37" s="68">
        <v>5821.22</v>
      </c>
      <c r="O37" s="67">
        <v>27650</v>
      </c>
      <c r="P37" s="67">
        <v>26774.94</v>
      </c>
      <c r="Q37" s="67">
        <v>41238.86</v>
      </c>
      <c r="R37" s="68">
        <v>8521.5</v>
      </c>
      <c r="S37" s="67">
        <v>32980</v>
      </c>
      <c r="T37" s="67">
        <v>36700.480000000003</v>
      </c>
      <c r="U37" s="67">
        <v>46684.58</v>
      </c>
      <c r="V37" s="68">
        <v>15442.69</v>
      </c>
      <c r="W37" s="67">
        <v>31896.69</v>
      </c>
      <c r="X37" s="67">
        <v>34366.589999999997</v>
      </c>
      <c r="Y37" s="67">
        <v>44990.239999999998</v>
      </c>
      <c r="Z37" s="68">
        <v>20394.87</v>
      </c>
      <c r="AA37" s="67">
        <v>54710</v>
      </c>
      <c r="AB37" s="67">
        <v>43953.09</v>
      </c>
      <c r="AC37" s="67">
        <v>51256.61</v>
      </c>
      <c r="AD37" s="68">
        <v>6259.99</v>
      </c>
      <c r="AE37" s="67">
        <v>39630.78</v>
      </c>
      <c r="AF37" s="67">
        <v>36240.15</v>
      </c>
      <c r="AG37" s="67">
        <v>46794.95</v>
      </c>
      <c r="AH37" s="68">
        <v>7164.94</v>
      </c>
      <c r="AI37" s="67">
        <v>39950</v>
      </c>
      <c r="AJ37" s="67">
        <v>44167.09</v>
      </c>
      <c r="AK37" s="67">
        <v>51838.25</v>
      </c>
      <c r="AL37" s="68">
        <v>8207.83</v>
      </c>
      <c r="AM37" s="67">
        <v>47800</v>
      </c>
      <c r="AN37" s="67">
        <v>44034.81</v>
      </c>
      <c r="AO37" s="67">
        <v>52250.28</v>
      </c>
      <c r="AP37" s="68"/>
      <c r="AQ37" s="67"/>
      <c r="AR37" s="67"/>
      <c r="AS37" s="67"/>
      <c r="AT37" s="68"/>
      <c r="AU37" s="67"/>
      <c r="AV37" s="67"/>
      <c r="AW37" s="67"/>
      <c r="AX37" s="68"/>
      <c r="AY37" s="67"/>
      <c r="AZ37" s="67"/>
      <c r="BA37" s="69"/>
    </row>
    <row r="38" spans="1:53" ht="13.5" x14ac:dyDescent="0.25">
      <c r="A38" s="1">
        <v>37</v>
      </c>
      <c r="B38" s="1">
        <v>1</v>
      </c>
      <c r="C38" s="1" t="s">
        <v>40</v>
      </c>
      <c r="D38" s="1" t="s">
        <v>40</v>
      </c>
      <c r="E38" s="1" t="s">
        <v>40</v>
      </c>
      <c r="F38" s="70">
        <v>0</v>
      </c>
      <c r="G38" s="70">
        <v>11520.05</v>
      </c>
      <c r="H38" s="70">
        <v>10400</v>
      </c>
      <c r="I38" s="70">
        <v>27332.6</v>
      </c>
      <c r="J38" s="71">
        <v>0</v>
      </c>
      <c r="K38" s="70">
        <v>10740</v>
      </c>
      <c r="L38" s="70">
        <v>8337.5</v>
      </c>
      <c r="M38" s="70">
        <v>25739.759999999998</v>
      </c>
      <c r="N38" s="71">
        <v>0</v>
      </c>
      <c r="O38" s="70">
        <v>11290</v>
      </c>
      <c r="P38" s="70">
        <v>14075</v>
      </c>
      <c r="Q38" s="70">
        <v>37176.19</v>
      </c>
      <c r="R38" s="71">
        <v>0</v>
      </c>
      <c r="S38" s="70">
        <v>11120</v>
      </c>
      <c r="T38" s="70">
        <v>9762.5</v>
      </c>
      <c r="U38" s="70">
        <v>25061.7</v>
      </c>
      <c r="V38" s="71">
        <v>0</v>
      </c>
      <c r="W38" s="70">
        <v>10120</v>
      </c>
      <c r="X38" s="70">
        <v>11037.5</v>
      </c>
      <c r="Y38" s="70">
        <v>31615.75</v>
      </c>
      <c r="Z38" s="71">
        <v>0</v>
      </c>
      <c r="AA38" s="70">
        <v>15832.1</v>
      </c>
      <c r="AB38" s="70">
        <v>13112.5</v>
      </c>
      <c r="AC38" s="70">
        <v>36906.089999999997</v>
      </c>
      <c r="AD38" s="71">
        <v>0</v>
      </c>
      <c r="AE38" s="70">
        <v>14205.5</v>
      </c>
      <c r="AF38" s="70">
        <v>10300</v>
      </c>
      <c r="AG38" s="70">
        <v>28256.59</v>
      </c>
      <c r="AH38" s="71">
        <v>0</v>
      </c>
      <c r="AI38" s="70">
        <v>12650</v>
      </c>
      <c r="AJ38" s="70">
        <v>10087.5</v>
      </c>
      <c r="AK38" s="70">
        <v>29535.71</v>
      </c>
      <c r="AL38" s="71"/>
      <c r="AM38" s="70">
        <v>13830</v>
      </c>
      <c r="AN38" s="70">
        <v>9687.5</v>
      </c>
      <c r="AO38" s="70">
        <v>28981.89</v>
      </c>
      <c r="AP38" s="71"/>
      <c r="AQ38" s="70"/>
      <c r="AR38" s="70"/>
      <c r="AS38" s="70"/>
      <c r="AT38" s="71"/>
      <c r="AU38" s="70"/>
      <c r="AV38" s="70"/>
      <c r="AW38" s="70"/>
      <c r="AX38" s="71"/>
      <c r="AY38" s="70"/>
      <c r="AZ38" s="70"/>
      <c r="BA38" s="72"/>
    </row>
    <row r="39" spans="1:53" ht="13.5" x14ac:dyDescent="0.25">
      <c r="A39" s="1">
        <v>38</v>
      </c>
      <c r="B39" s="1">
        <v>1</v>
      </c>
      <c r="C39" s="1" t="s">
        <v>41</v>
      </c>
      <c r="D39" s="1" t="s">
        <v>41</v>
      </c>
      <c r="E39" s="1" t="s">
        <v>41</v>
      </c>
      <c r="F39" s="67"/>
      <c r="G39" s="67">
        <v>1490</v>
      </c>
      <c r="H39" s="67">
        <v>1823.18</v>
      </c>
      <c r="I39" s="67">
        <v>7440.03</v>
      </c>
      <c r="J39" s="68"/>
      <c r="K39" s="67">
        <v>1630</v>
      </c>
      <c r="L39" s="67">
        <v>1753.68</v>
      </c>
      <c r="M39" s="67">
        <v>7612.43</v>
      </c>
      <c r="N39" s="68"/>
      <c r="O39" s="67">
        <v>1540</v>
      </c>
      <c r="P39" s="67">
        <v>2100.67</v>
      </c>
      <c r="Q39" s="67">
        <v>7518.44</v>
      </c>
      <c r="R39" s="68"/>
      <c r="S39" s="67">
        <v>1960</v>
      </c>
      <c r="T39" s="67">
        <v>1823.01</v>
      </c>
      <c r="U39" s="67">
        <v>7701.96</v>
      </c>
      <c r="V39" s="68"/>
      <c r="W39" s="67">
        <v>1797.69</v>
      </c>
      <c r="X39" s="67">
        <v>2070.19</v>
      </c>
      <c r="Y39" s="67">
        <v>9277.58</v>
      </c>
      <c r="Z39" s="68"/>
      <c r="AA39" s="67">
        <v>2400</v>
      </c>
      <c r="AB39" s="67">
        <v>2158.98</v>
      </c>
      <c r="AC39" s="67">
        <v>9035.85</v>
      </c>
      <c r="AD39" s="68"/>
      <c r="AE39" s="67">
        <v>2095</v>
      </c>
      <c r="AF39" s="67">
        <v>1669.85</v>
      </c>
      <c r="AG39" s="67">
        <v>7345.42</v>
      </c>
      <c r="AH39" s="68"/>
      <c r="AI39" s="67">
        <v>1610</v>
      </c>
      <c r="AJ39" s="67">
        <v>1875.01</v>
      </c>
      <c r="AK39" s="67">
        <v>7961.65</v>
      </c>
      <c r="AL39" s="68"/>
      <c r="AM39" s="67">
        <v>1990</v>
      </c>
      <c r="AN39" s="67">
        <v>1759.47</v>
      </c>
      <c r="AO39" s="67">
        <v>8199.0300000000007</v>
      </c>
      <c r="AP39" s="68"/>
      <c r="AQ39" s="67"/>
      <c r="AR39" s="67"/>
      <c r="AS39" s="67"/>
      <c r="AT39" s="68"/>
      <c r="AU39" s="67"/>
      <c r="AV39" s="67"/>
      <c r="AW39" s="67"/>
      <c r="AX39" s="68"/>
      <c r="AY39" s="67"/>
      <c r="AZ39" s="67"/>
      <c r="BA39" s="69"/>
    </row>
    <row r="40" spans="1:53" ht="13.5" x14ac:dyDescent="0.25">
      <c r="A40" s="1">
        <v>39</v>
      </c>
      <c r="B40" s="1">
        <v>1</v>
      </c>
      <c r="C40" s="1" t="s">
        <v>42</v>
      </c>
      <c r="D40" s="1" t="s">
        <v>42</v>
      </c>
      <c r="E40" s="1" t="s">
        <v>42</v>
      </c>
      <c r="F40" s="70">
        <v>0</v>
      </c>
      <c r="G40" s="70">
        <v>90</v>
      </c>
      <c r="H40" s="70">
        <v>1638.35</v>
      </c>
      <c r="I40" s="70">
        <v>330.13</v>
      </c>
      <c r="J40" s="71">
        <v>30</v>
      </c>
      <c r="K40" s="70">
        <v>160</v>
      </c>
      <c r="L40" s="70">
        <v>1138.1400000000001</v>
      </c>
      <c r="M40" s="70">
        <v>418.42</v>
      </c>
      <c r="N40" s="71">
        <v>0</v>
      </c>
      <c r="O40" s="70">
        <v>100</v>
      </c>
      <c r="P40" s="70">
        <v>1335.98</v>
      </c>
      <c r="Q40" s="70">
        <v>270.19</v>
      </c>
      <c r="R40" s="71">
        <v>10</v>
      </c>
      <c r="S40" s="70">
        <v>250</v>
      </c>
      <c r="T40" s="70">
        <v>1157.5899999999999</v>
      </c>
      <c r="U40" s="70">
        <v>526.04999999999995</v>
      </c>
      <c r="V40" s="71">
        <v>10</v>
      </c>
      <c r="W40" s="70">
        <v>180</v>
      </c>
      <c r="X40" s="70">
        <v>1282.72</v>
      </c>
      <c r="Y40" s="70">
        <v>357.27</v>
      </c>
      <c r="Z40" s="71">
        <v>0</v>
      </c>
      <c r="AA40" s="70">
        <v>190</v>
      </c>
      <c r="AB40" s="70">
        <v>2351.46</v>
      </c>
      <c r="AC40" s="70">
        <v>294.12</v>
      </c>
      <c r="AD40" s="71">
        <v>10</v>
      </c>
      <c r="AE40" s="70">
        <v>140</v>
      </c>
      <c r="AF40" s="70">
        <v>1509.14</v>
      </c>
      <c r="AG40" s="70">
        <v>377.84</v>
      </c>
      <c r="AH40" s="71">
        <v>10</v>
      </c>
      <c r="AI40" s="70">
        <v>220</v>
      </c>
      <c r="AJ40" s="70">
        <v>1601</v>
      </c>
      <c r="AK40" s="70">
        <v>504.21</v>
      </c>
      <c r="AL40" s="71">
        <v>0</v>
      </c>
      <c r="AM40" s="70">
        <v>170</v>
      </c>
      <c r="AN40" s="70">
        <v>1747.85</v>
      </c>
      <c r="AO40" s="70">
        <v>431</v>
      </c>
      <c r="AP40" s="71"/>
      <c r="AQ40" s="70"/>
      <c r="AR40" s="70"/>
      <c r="AS40" s="70"/>
      <c r="AT40" s="71"/>
      <c r="AU40" s="70"/>
      <c r="AV40" s="70"/>
      <c r="AW40" s="70"/>
      <c r="AX40" s="71"/>
      <c r="AY40" s="70"/>
      <c r="AZ40" s="70"/>
      <c r="BA40" s="72"/>
    </row>
    <row r="41" spans="1:53" ht="13.5" x14ac:dyDescent="0.25">
      <c r="A41" s="1">
        <v>40</v>
      </c>
      <c r="B41" s="1">
        <v>1</v>
      </c>
      <c r="C41" s="1" t="s">
        <v>43</v>
      </c>
      <c r="D41" s="1" t="s">
        <v>43</v>
      </c>
      <c r="E41" s="1" t="s">
        <v>43</v>
      </c>
      <c r="F41" s="67">
        <v>271.77</v>
      </c>
      <c r="G41" s="67">
        <v>430</v>
      </c>
      <c r="H41" s="67">
        <v>7100</v>
      </c>
      <c r="I41" s="67">
        <v>3286.6</v>
      </c>
      <c r="J41" s="68">
        <v>332.62</v>
      </c>
      <c r="K41" s="67">
        <v>400</v>
      </c>
      <c r="L41" s="67">
        <v>5237.5</v>
      </c>
      <c r="M41" s="67">
        <v>2425.8000000000002</v>
      </c>
      <c r="N41" s="68">
        <v>315</v>
      </c>
      <c r="O41" s="67">
        <v>540</v>
      </c>
      <c r="P41" s="67">
        <v>5862.5</v>
      </c>
      <c r="Q41" s="67">
        <v>2708.9</v>
      </c>
      <c r="R41" s="68">
        <v>225</v>
      </c>
      <c r="S41" s="67">
        <v>510</v>
      </c>
      <c r="T41" s="67">
        <v>7817.5</v>
      </c>
      <c r="U41" s="67">
        <v>3764.4</v>
      </c>
      <c r="V41" s="68">
        <v>220</v>
      </c>
      <c r="W41" s="67">
        <v>780</v>
      </c>
      <c r="X41" s="67">
        <v>6996.31</v>
      </c>
      <c r="Y41" s="67">
        <v>3346.28</v>
      </c>
      <c r="Z41" s="68">
        <v>476.9</v>
      </c>
      <c r="AA41" s="67">
        <v>910</v>
      </c>
      <c r="AB41" s="67">
        <v>7283.08</v>
      </c>
      <c r="AC41" s="67">
        <v>3535.35</v>
      </c>
      <c r="AD41" s="68">
        <v>268.10000000000002</v>
      </c>
      <c r="AE41" s="67">
        <v>660</v>
      </c>
      <c r="AF41" s="67">
        <v>5499.64</v>
      </c>
      <c r="AG41" s="67">
        <v>2754.84</v>
      </c>
      <c r="AH41" s="68">
        <v>313.20999999999998</v>
      </c>
      <c r="AI41" s="67">
        <v>383.5</v>
      </c>
      <c r="AJ41" s="67">
        <v>5997.24</v>
      </c>
      <c r="AK41" s="67">
        <v>3472.8</v>
      </c>
      <c r="AL41" s="68">
        <v>238.3</v>
      </c>
      <c r="AM41" s="67">
        <v>180</v>
      </c>
      <c r="AN41" s="67">
        <v>5737.5</v>
      </c>
      <c r="AO41" s="67">
        <v>3184.7</v>
      </c>
      <c r="AP41" s="68"/>
      <c r="AQ41" s="67"/>
      <c r="AR41" s="67"/>
      <c r="AS41" s="67"/>
      <c r="AT41" s="68"/>
      <c r="AU41" s="67"/>
      <c r="AV41" s="67"/>
      <c r="AW41" s="67"/>
      <c r="AX41" s="68"/>
      <c r="AY41" s="67"/>
      <c r="AZ41" s="67"/>
      <c r="BA41" s="69"/>
    </row>
    <row r="42" spans="1:53" ht="13.5" x14ac:dyDescent="0.25">
      <c r="A42" s="1">
        <v>41</v>
      </c>
      <c r="B42" s="1">
        <v>1</v>
      </c>
      <c r="C42" s="1" t="s">
        <v>44</v>
      </c>
      <c r="D42" s="1" t="s">
        <v>44</v>
      </c>
      <c r="E42" s="1" t="s">
        <v>44</v>
      </c>
      <c r="F42" s="70">
        <v>19772.11</v>
      </c>
      <c r="G42" s="70">
        <v>12970</v>
      </c>
      <c r="H42" s="70">
        <v>29748.32</v>
      </c>
      <c r="I42" s="70">
        <v>28087.99</v>
      </c>
      <c r="J42" s="71">
        <v>12641.65</v>
      </c>
      <c r="K42" s="70">
        <v>10840</v>
      </c>
      <c r="L42" s="70">
        <v>25711.32</v>
      </c>
      <c r="M42" s="70">
        <v>25233.99</v>
      </c>
      <c r="N42" s="71">
        <v>19215.62</v>
      </c>
      <c r="O42" s="70">
        <v>10640</v>
      </c>
      <c r="P42" s="70">
        <v>24501.09</v>
      </c>
      <c r="Q42" s="70">
        <v>25397.13</v>
      </c>
      <c r="R42" s="71">
        <v>13580.87</v>
      </c>
      <c r="S42" s="70">
        <v>13280</v>
      </c>
      <c r="T42" s="70">
        <v>27542.85</v>
      </c>
      <c r="U42" s="70">
        <v>26552.91</v>
      </c>
      <c r="V42" s="71">
        <v>14112.83</v>
      </c>
      <c r="W42" s="70">
        <v>11160</v>
      </c>
      <c r="X42" s="70">
        <v>28373.49</v>
      </c>
      <c r="Y42" s="70">
        <v>27949.74</v>
      </c>
      <c r="Z42" s="71">
        <v>20492.79</v>
      </c>
      <c r="AA42" s="70">
        <v>21940</v>
      </c>
      <c r="AB42" s="70">
        <v>31349.53</v>
      </c>
      <c r="AC42" s="70">
        <v>36113.82</v>
      </c>
      <c r="AD42" s="71">
        <v>12124.31</v>
      </c>
      <c r="AE42" s="70">
        <v>17150</v>
      </c>
      <c r="AF42" s="70">
        <v>25314.48</v>
      </c>
      <c r="AG42" s="70">
        <v>27687.3</v>
      </c>
      <c r="AH42" s="71">
        <v>12240.18</v>
      </c>
      <c r="AI42" s="70">
        <v>15110</v>
      </c>
      <c r="AJ42" s="70">
        <v>32205.54</v>
      </c>
      <c r="AK42" s="70">
        <v>30902.76</v>
      </c>
      <c r="AL42" s="71">
        <v>12558.55</v>
      </c>
      <c r="AM42" s="70">
        <v>19848.88</v>
      </c>
      <c r="AN42" s="70">
        <v>32979.019999999997</v>
      </c>
      <c r="AO42" s="70">
        <v>29648.91</v>
      </c>
      <c r="AP42" s="71"/>
      <c r="AQ42" s="70"/>
      <c r="AR42" s="70"/>
      <c r="AS42" s="70"/>
      <c r="AT42" s="71"/>
      <c r="AU42" s="70"/>
      <c r="AV42" s="70"/>
      <c r="AW42" s="70"/>
      <c r="AX42" s="71"/>
      <c r="AY42" s="70"/>
      <c r="AZ42" s="70"/>
      <c r="BA42" s="72"/>
    </row>
    <row r="43" spans="1:53" ht="13.5" x14ac:dyDescent="0.25">
      <c r="A43" s="1">
        <v>42</v>
      </c>
      <c r="B43" s="1">
        <v>1</v>
      </c>
      <c r="C43" s="1" t="s">
        <v>45</v>
      </c>
      <c r="D43" s="1" t="s">
        <v>45</v>
      </c>
      <c r="E43" s="1" t="s">
        <v>45</v>
      </c>
      <c r="F43" s="67">
        <v>5663.75</v>
      </c>
      <c r="G43" s="67">
        <v>17898.5</v>
      </c>
      <c r="H43" s="67">
        <v>13958.46</v>
      </c>
      <c r="I43" s="67">
        <v>25098.42</v>
      </c>
      <c r="J43" s="68">
        <v>4466.47</v>
      </c>
      <c r="K43" s="67">
        <v>13963.5</v>
      </c>
      <c r="L43" s="67">
        <v>12442.53</v>
      </c>
      <c r="M43" s="67">
        <v>23126.53</v>
      </c>
      <c r="N43" s="68">
        <v>4296.18</v>
      </c>
      <c r="O43" s="67">
        <v>15010</v>
      </c>
      <c r="P43" s="67">
        <v>12084.94</v>
      </c>
      <c r="Q43" s="67">
        <v>21654.62</v>
      </c>
      <c r="R43" s="68">
        <v>7365.72</v>
      </c>
      <c r="S43" s="67">
        <v>15752.11</v>
      </c>
      <c r="T43" s="67">
        <v>13235.18</v>
      </c>
      <c r="U43" s="67">
        <v>24136.54</v>
      </c>
      <c r="V43" s="68">
        <v>4548.09</v>
      </c>
      <c r="W43" s="67">
        <v>14969.5</v>
      </c>
      <c r="X43" s="67">
        <v>13432.94</v>
      </c>
      <c r="Y43" s="67">
        <v>27514.87</v>
      </c>
      <c r="Z43" s="68">
        <v>3173.73</v>
      </c>
      <c r="AA43" s="67">
        <v>22585</v>
      </c>
      <c r="AB43" s="67">
        <v>15131.62</v>
      </c>
      <c r="AC43" s="67">
        <v>29307.13</v>
      </c>
      <c r="AD43" s="68">
        <v>10642.52</v>
      </c>
      <c r="AE43" s="67">
        <v>19155.5</v>
      </c>
      <c r="AF43" s="67">
        <v>14233.63</v>
      </c>
      <c r="AG43" s="67">
        <v>26255.34</v>
      </c>
      <c r="AH43" s="68">
        <v>2729.1</v>
      </c>
      <c r="AI43" s="67">
        <v>20096</v>
      </c>
      <c r="AJ43" s="67">
        <v>18621.759999999998</v>
      </c>
      <c r="AK43" s="67">
        <v>27752.81</v>
      </c>
      <c r="AL43" s="68">
        <v>8121.41</v>
      </c>
      <c r="AM43" s="67">
        <v>21723</v>
      </c>
      <c r="AN43" s="67">
        <v>17577.310000000001</v>
      </c>
      <c r="AO43" s="67">
        <v>26780.81</v>
      </c>
      <c r="AP43" s="68"/>
      <c r="AQ43" s="67"/>
      <c r="AR43" s="67"/>
      <c r="AS43" s="67"/>
      <c r="AT43" s="68"/>
      <c r="AU43" s="67"/>
      <c r="AV43" s="67"/>
      <c r="AW43" s="67"/>
      <c r="AX43" s="68"/>
      <c r="AY43" s="67"/>
      <c r="AZ43" s="67"/>
      <c r="BA43" s="69"/>
    </row>
    <row r="44" spans="1:53" ht="13.5" x14ac:dyDescent="0.25">
      <c r="A44" s="1">
        <v>43</v>
      </c>
      <c r="B44" s="1">
        <v>1</v>
      </c>
      <c r="C44" s="1" t="s">
        <v>46</v>
      </c>
      <c r="D44" s="1" t="s">
        <v>46</v>
      </c>
      <c r="E44" s="1" t="s">
        <v>46</v>
      </c>
      <c r="F44" s="70">
        <v>0</v>
      </c>
      <c r="G44" s="70">
        <v>4080.53</v>
      </c>
      <c r="H44" s="70">
        <v>14585.23</v>
      </c>
      <c r="I44" s="70">
        <v>15357.09</v>
      </c>
      <c r="J44" s="71">
        <v>0</v>
      </c>
      <c r="K44" s="70">
        <v>3300</v>
      </c>
      <c r="L44" s="70">
        <v>14168.08</v>
      </c>
      <c r="M44" s="70">
        <v>13570.85</v>
      </c>
      <c r="N44" s="71">
        <v>0</v>
      </c>
      <c r="O44" s="70">
        <v>3790</v>
      </c>
      <c r="P44" s="70">
        <v>14510.08</v>
      </c>
      <c r="Q44" s="70">
        <v>14141.9</v>
      </c>
      <c r="R44" s="71">
        <v>0</v>
      </c>
      <c r="S44" s="70">
        <v>4420</v>
      </c>
      <c r="T44" s="70">
        <v>15638.1</v>
      </c>
      <c r="U44" s="70">
        <v>15188.31</v>
      </c>
      <c r="V44" s="71">
        <v>0</v>
      </c>
      <c r="W44" s="70">
        <v>3530</v>
      </c>
      <c r="X44" s="70">
        <v>14920.82</v>
      </c>
      <c r="Y44" s="70">
        <v>15015.1</v>
      </c>
      <c r="Z44" s="71">
        <v>0</v>
      </c>
      <c r="AA44" s="70">
        <v>7590</v>
      </c>
      <c r="AB44" s="70">
        <v>17154.740000000002</v>
      </c>
      <c r="AC44" s="70">
        <v>18008.03</v>
      </c>
      <c r="AD44" s="71">
        <v>0</v>
      </c>
      <c r="AE44" s="70">
        <v>4780</v>
      </c>
      <c r="AF44" s="70">
        <v>13425.16</v>
      </c>
      <c r="AG44" s="70">
        <v>13749.94</v>
      </c>
      <c r="AH44" s="71">
        <v>0</v>
      </c>
      <c r="AI44" s="70">
        <v>5310</v>
      </c>
      <c r="AJ44" s="70">
        <v>13563.69</v>
      </c>
      <c r="AK44" s="70">
        <v>14349.94</v>
      </c>
      <c r="AL44" s="71">
        <v>0</v>
      </c>
      <c r="AM44" s="70">
        <v>7060</v>
      </c>
      <c r="AN44" s="70">
        <v>13291.88</v>
      </c>
      <c r="AO44" s="70">
        <v>13998.26</v>
      </c>
      <c r="AP44" s="71"/>
      <c r="AQ44" s="70"/>
      <c r="AR44" s="70"/>
      <c r="AS44" s="70"/>
      <c r="AT44" s="71"/>
      <c r="AU44" s="70"/>
      <c r="AV44" s="70"/>
      <c r="AW44" s="70"/>
      <c r="AX44" s="71"/>
      <c r="AY44" s="70"/>
      <c r="AZ44" s="70"/>
      <c r="BA44" s="72"/>
    </row>
    <row r="45" spans="1:53" ht="13.5" x14ac:dyDescent="0.25">
      <c r="A45" s="1">
        <v>13</v>
      </c>
      <c r="B45" s="1">
        <v>1</v>
      </c>
      <c r="C45" s="1" t="s">
        <v>16</v>
      </c>
      <c r="D45" s="1" t="s">
        <v>88</v>
      </c>
      <c r="E45" s="1" t="s">
        <v>88</v>
      </c>
      <c r="F45" s="67">
        <v>2350</v>
      </c>
      <c r="G45" s="67">
        <v>278750</v>
      </c>
      <c r="H45" s="67">
        <v>243087.15</v>
      </c>
      <c r="I45" s="67">
        <v>390728.1</v>
      </c>
      <c r="J45" s="68">
        <v>1412.93</v>
      </c>
      <c r="K45" s="67">
        <v>218940</v>
      </c>
      <c r="L45" s="67">
        <v>231234.96</v>
      </c>
      <c r="M45" s="67">
        <v>332422.96999999997</v>
      </c>
      <c r="N45" s="68">
        <v>3298.74</v>
      </c>
      <c r="O45" s="67">
        <v>275150</v>
      </c>
      <c r="P45" s="67">
        <v>206839.42</v>
      </c>
      <c r="Q45" s="67">
        <v>345429.38</v>
      </c>
      <c r="R45" s="68">
        <v>4108.42</v>
      </c>
      <c r="S45" s="67">
        <v>209430</v>
      </c>
      <c r="T45" s="67">
        <v>237487.09</v>
      </c>
      <c r="U45" s="67">
        <v>361541.03</v>
      </c>
      <c r="V45" s="68">
        <v>2367.69</v>
      </c>
      <c r="W45" s="67">
        <v>223040</v>
      </c>
      <c r="X45" s="67">
        <v>224991.48</v>
      </c>
      <c r="Y45" s="67">
        <v>328659.43</v>
      </c>
      <c r="Z45" s="68">
        <v>2103.2600000000002</v>
      </c>
      <c r="AA45" s="67">
        <v>440670</v>
      </c>
      <c r="AB45" s="67">
        <v>258402.57</v>
      </c>
      <c r="AC45" s="67">
        <v>430046.04</v>
      </c>
      <c r="AD45" s="68">
        <v>2015.46</v>
      </c>
      <c r="AE45" s="67">
        <v>410850</v>
      </c>
      <c r="AF45" s="67">
        <v>196133.84</v>
      </c>
      <c r="AG45" s="67">
        <v>318249.24</v>
      </c>
      <c r="AH45" s="68">
        <v>5522.67</v>
      </c>
      <c r="AI45" s="67">
        <v>308380</v>
      </c>
      <c r="AJ45" s="67">
        <v>216473.49</v>
      </c>
      <c r="AK45" s="67">
        <v>325383.08</v>
      </c>
      <c r="AL45" s="68">
        <v>3771.38</v>
      </c>
      <c r="AM45" s="67">
        <v>339400</v>
      </c>
      <c r="AN45" s="67">
        <v>203106.36</v>
      </c>
      <c r="AO45" s="67">
        <v>337933.14</v>
      </c>
      <c r="AP45" s="68"/>
      <c r="AQ45" s="67"/>
      <c r="AR45" s="67"/>
      <c r="AS45" s="67"/>
      <c r="AT45" s="68"/>
      <c r="AU45" s="67"/>
      <c r="AV45" s="67"/>
      <c r="AW45" s="67"/>
      <c r="AX45" s="68"/>
      <c r="AY45" s="67"/>
      <c r="AZ45" s="67"/>
      <c r="BA45" s="69"/>
    </row>
    <row r="46" spans="1:53" ht="13.5" x14ac:dyDescent="0.25">
      <c r="A46" s="1">
        <v>44</v>
      </c>
      <c r="B46" s="1">
        <v>1</v>
      </c>
      <c r="C46" s="1" t="s">
        <v>47</v>
      </c>
      <c r="D46" s="1" t="s">
        <v>47</v>
      </c>
      <c r="E46" s="1" t="s">
        <v>47</v>
      </c>
      <c r="F46" s="70">
        <v>6906.86</v>
      </c>
      <c r="G46" s="70">
        <v>1920</v>
      </c>
      <c r="H46" s="70">
        <v>22943.71</v>
      </c>
      <c r="I46" s="70">
        <v>6242.9</v>
      </c>
      <c r="J46" s="71">
        <v>15487.92</v>
      </c>
      <c r="K46" s="70">
        <v>1990</v>
      </c>
      <c r="L46" s="70">
        <v>24139.16</v>
      </c>
      <c r="M46" s="70">
        <v>5577.68</v>
      </c>
      <c r="N46" s="71">
        <v>8260.6200000000008</v>
      </c>
      <c r="O46" s="70">
        <v>1880</v>
      </c>
      <c r="P46" s="70">
        <v>24599.27</v>
      </c>
      <c r="Q46" s="70">
        <v>5710.24</v>
      </c>
      <c r="R46" s="71">
        <v>11090.68</v>
      </c>
      <c r="S46" s="70">
        <v>1800</v>
      </c>
      <c r="T46" s="70">
        <v>28728.78</v>
      </c>
      <c r="U46" s="70">
        <v>6593</v>
      </c>
      <c r="V46" s="71">
        <v>18158.07</v>
      </c>
      <c r="W46" s="70">
        <v>1730</v>
      </c>
      <c r="X46" s="70">
        <v>26981.919999999998</v>
      </c>
      <c r="Y46" s="70">
        <v>6363.06</v>
      </c>
      <c r="Z46" s="71">
        <v>14618.17</v>
      </c>
      <c r="AA46" s="70">
        <v>3330</v>
      </c>
      <c r="AB46" s="70">
        <v>30887.64</v>
      </c>
      <c r="AC46" s="70">
        <v>8445.58</v>
      </c>
      <c r="AD46" s="71">
        <v>5447.19</v>
      </c>
      <c r="AE46" s="70">
        <v>1890</v>
      </c>
      <c r="AF46" s="70">
        <v>25667.7</v>
      </c>
      <c r="AG46" s="70">
        <v>5163.67</v>
      </c>
      <c r="AH46" s="71">
        <v>8900.48</v>
      </c>
      <c r="AI46" s="70">
        <v>3280</v>
      </c>
      <c r="AJ46" s="70">
        <v>32024.799999999999</v>
      </c>
      <c r="AK46" s="70">
        <v>7976.46</v>
      </c>
      <c r="AL46" s="71">
        <v>12827.24</v>
      </c>
      <c r="AM46" s="70">
        <v>2950</v>
      </c>
      <c r="AN46" s="70">
        <v>33238.879999999997</v>
      </c>
      <c r="AO46" s="70">
        <v>9858.74</v>
      </c>
      <c r="AP46" s="71"/>
      <c r="AQ46" s="70"/>
      <c r="AR46" s="70"/>
      <c r="AS46" s="70"/>
      <c r="AT46" s="71"/>
      <c r="AU46" s="70"/>
      <c r="AV46" s="70"/>
      <c r="AW46" s="70"/>
      <c r="AX46" s="71"/>
      <c r="AY46" s="70"/>
      <c r="AZ46" s="70"/>
      <c r="BA46" s="72"/>
    </row>
    <row r="47" spans="1:53" ht="13.5" x14ac:dyDescent="0.25">
      <c r="A47" s="1">
        <v>45</v>
      </c>
      <c r="B47" s="1">
        <v>1</v>
      </c>
      <c r="C47" s="1" t="s">
        <v>48</v>
      </c>
      <c r="D47" s="1" t="s">
        <v>48</v>
      </c>
      <c r="E47" s="1" t="s">
        <v>48</v>
      </c>
      <c r="F47" s="67">
        <v>0</v>
      </c>
      <c r="G47" s="67">
        <v>1530</v>
      </c>
      <c r="H47" s="67">
        <v>6137.5</v>
      </c>
      <c r="I47" s="67">
        <v>6672.93</v>
      </c>
      <c r="J47" s="68">
        <v>0</v>
      </c>
      <c r="K47" s="67">
        <v>1030</v>
      </c>
      <c r="L47" s="67">
        <v>6015.13</v>
      </c>
      <c r="M47" s="67">
        <v>7033.1</v>
      </c>
      <c r="N47" s="68">
        <v>0</v>
      </c>
      <c r="O47" s="67">
        <v>1000</v>
      </c>
      <c r="P47" s="67">
        <v>6174.23</v>
      </c>
      <c r="Q47" s="67">
        <v>7465.42</v>
      </c>
      <c r="R47" s="68">
        <v>0</v>
      </c>
      <c r="S47" s="67">
        <v>1340</v>
      </c>
      <c r="T47" s="67">
        <v>4962.5</v>
      </c>
      <c r="U47" s="67">
        <v>7967.8</v>
      </c>
      <c r="V47" s="68">
        <v>0</v>
      </c>
      <c r="W47" s="67">
        <v>1090</v>
      </c>
      <c r="X47" s="67">
        <v>5175</v>
      </c>
      <c r="Y47" s="67">
        <v>7190.92</v>
      </c>
      <c r="Z47" s="68">
        <v>0</v>
      </c>
      <c r="AA47" s="67">
        <v>2350</v>
      </c>
      <c r="AB47" s="67">
        <v>5750</v>
      </c>
      <c r="AC47" s="67">
        <v>8183.77</v>
      </c>
      <c r="AD47" s="68">
        <v>0</v>
      </c>
      <c r="AE47" s="67">
        <v>1820</v>
      </c>
      <c r="AF47" s="67">
        <v>4212.5</v>
      </c>
      <c r="AG47" s="67">
        <v>7233.34</v>
      </c>
      <c r="AH47" s="68">
        <v>0</v>
      </c>
      <c r="AI47" s="67">
        <v>2040</v>
      </c>
      <c r="AJ47" s="67">
        <v>5287.5</v>
      </c>
      <c r="AK47" s="67">
        <v>7061.9</v>
      </c>
      <c r="AL47" s="68">
        <v>0</v>
      </c>
      <c r="AM47" s="67">
        <v>1820</v>
      </c>
      <c r="AN47" s="67">
        <v>6326.04</v>
      </c>
      <c r="AO47" s="67">
        <v>8116.55</v>
      </c>
      <c r="AP47" s="68"/>
      <c r="AQ47" s="67"/>
      <c r="AR47" s="67"/>
      <c r="AS47" s="67"/>
      <c r="AT47" s="68"/>
      <c r="AU47" s="67"/>
      <c r="AV47" s="67"/>
      <c r="AW47" s="67"/>
      <c r="AX47" s="68"/>
      <c r="AY47" s="67"/>
      <c r="AZ47" s="67"/>
      <c r="BA47" s="69"/>
    </row>
    <row r="48" spans="1:53" ht="13.5" x14ac:dyDescent="0.25">
      <c r="A48" s="1">
        <v>46</v>
      </c>
      <c r="B48" s="1">
        <v>1</v>
      </c>
      <c r="C48" s="1" t="s">
        <v>49</v>
      </c>
      <c r="D48" s="1" t="s">
        <v>49</v>
      </c>
      <c r="E48" s="1" t="s">
        <v>49</v>
      </c>
      <c r="F48" s="70">
        <v>0</v>
      </c>
      <c r="G48" s="70">
        <v>5126</v>
      </c>
      <c r="H48" s="70">
        <v>12648.12</v>
      </c>
      <c r="I48" s="70">
        <v>15632.62</v>
      </c>
      <c r="J48" s="71">
        <v>0</v>
      </c>
      <c r="K48" s="70">
        <v>5092</v>
      </c>
      <c r="L48" s="70">
        <v>12801.88</v>
      </c>
      <c r="M48" s="70">
        <v>14206.03</v>
      </c>
      <c r="N48" s="71">
        <v>0</v>
      </c>
      <c r="O48" s="70">
        <v>4733.1000000000004</v>
      </c>
      <c r="P48" s="70">
        <v>13863.34</v>
      </c>
      <c r="Q48" s="70">
        <v>14924.19</v>
      </c>
      <c r="R48" s="71">
        <v>0</v>
      </c>
      <c r="S48" s="70">
        <v>5253</v>
      </c>
      <c r="T48" s="70">
        <v>13670.83</v>
      </c>
      <c r="U48" s="70">
        <v>13695.21</v>
      </c>
      <c r="V48" s="71">
        <v>0</v>
      </c>
      <c r="W48" s="70">
        <v>5103.5</v>
      </c>
      <c r="X48" s="70">
        <v>14410.6</v>
      </c>
      <c r="Y48" s="70">
        <v>15399.58</v>
      </c>
      <c r="Z48" s="71">
        <v>0</v>
      </c>
      <c r="AA48" s="70">
        <v>7961</v>
      </c>
      <c r="AB48" s="70">
        <v>15524.39</v>
      </c>
      <c r="AC48" s="70">
        <v>19642.560000000001</v>
      </c>
      <c r="AD48" s="71">
        <v>0</v>
      </c>
      <c r="AE48" s="70">
        <v>5694</v>
      </c>
      <c r="AF48" s="70">
        <v>13153.73</v>
      </c>
      <c r="AG48" s="70">
        <v>17048.97</v>
      </c>
      <c r="AH48" s="71">
        <v>0</v>
      </c>
      <c r="AI48" s="70">
        <v>7634.9</v>
      </c>
      <c r="AJ48" s="70">
        <v>16204.37</v>
      </c>
      <c r="AK48" s="70">
        <v>16526.240000000002</v>
      </c>
      <c r="AL48" s="71">
        <v>0</v>
      </c>
      <c r="AM48" s="70">
        <v>9501</v>
      </c>
      <c r="AN48" s="70">
        <v>14020.12</v>
      </c>
      <c r="AO48" s="70">
        <v>19018.27</v>
      </c>
      <c r="AP48" s="71"/>
      <c r="AQ48" s="70"/>
      <c r="AR48" s="70"/>
      <c r="AS48" s="70"/>
      <c r="AT48" s="71"/>
      <c r="AU48" s="70"/>
      <c r="AV48" s="70"/>
      <c r="AW48" s="70"/>
      <c r="AX48" s="71"/>
      <c r="AY48" s="70"/>
      <c r="AZ48" s="70"/>
      <c r="BA48" s="72"/>
    </row>
    <row r="49" spans="1:53" ht="13.5" x14ac:dyDescent="0.25">
      <c r="A49" s="1">
        <v>47</v>
      </c>
      <c r="B49" s="1">
        <v>1</v>
      </c>
      <c r="C49" s="1" t="s">
        <v>50</v>
      </c>
      <c r="D49" s="1" t="s">
        <v>50</v>
      </c>
      <c r="E49" s="1" t="s">
        <v>50</v>
      </c>
      <c r="F49" s="67">
        <v>0</v>
      </c>
      <c r="G49" s="67">
        <v>1030</v>
      </c>
      <c r="H49" s="67">
        <v>1987.5</v>
      </c>
      <c r="I49" s="67">
        <v>3164.78</v>
      </c>
      <c r="J49" s="68">
        <v>0</v>
      </c>
      <c r="K49" s="67">
        <v>1520</v>
      </c>
      <c r="L49" s="67">
        <v>1484.24</v>
      </c>
      <c r="M49" s="67">
        <v>2631.55</v>
      </c>
      <c r="N49" s="68">
        <v>0</v>
      </c>
      <c r="O49" s="67">
        <v>1670</v>
      </c>
      <c r="P49" s="67">
        <v>2138.0700000000002</v>
      </c>
      <c r="Q49" s="67">
        <v>3071.46</v>
      </c>
      <c r="R49" s="68">
        <v>0</v>
      </c>
      <c r="S49" s="67">
        <v>1590</v>
      </c>
      <c r="T49" s="67">
        <v>3035.47</v>
      </c>
      <c r="U49" s="67">
        <v>3815.49</v>
      </c>
      <c r="V49" s="68">
        <v>0</v>
      </c>
      <c r="W49" s="67">
        <v>1510</v>
      </c>
      <c r="X49" s="67">
        <v>2578.71</v>
      </c>
      <c r="Y49" s="67">
        <v>3329.8</v>
      </c>
      <c r="Z49" s="68">
        <v>75</v>
      </c>
      <c r="AA49" s="67">
        <v>2480</v>
      </c>
      <c r="AB49" s="67">
        <v>3682.89</v>
      </c>
      <c r="AC49" s="67">
        <v>4300.68</v>
      </c>
      <c r="AD49" s="68">
        <v>50</v>
      </c>
      <c r="AE49" s="67">
        <v>1750</v>
      </c>
      <c r="AF49" s="67">
        <v>2720.44</v>
      </c>
      <c r="AG49" s="67">
        <v>4096.16</v>
      </c>
      <c r="AH49" s="68">
        <v>0</v>
      </c>
      <c r="AI49" s="67">
        <v>2340</v>
      </c>
      <c r="AJ49" s="67">
        <v>3419.46</v>
      </c>
      <c r="AK49" s="67">
        <v>4087.07</v>
      </c>
      <c r="AL49" s="68">
        <v>0</v>
      </c>
      <c r="AM49" s="67">
        <v>1890</v>
      </c>
      <c r="AN49" s="67">
        <v>2992.35</v>
      </c>
      <c r="AO49" s="67">
        <v>3157.91</v>
      </c>
      <c r="AP49" s="68"/>
      <c r="AQ49" s="67"/>
      <c r="AR49" s="67"/>
      <c r="AS49" s="67"/>
      <c r="AT49" s="68"/>
      <c r="AU49" s="67"/>
      <c r="AV49" s="67"/>
      <c r="AW49" s="67"/>
      <c r="AX49" s="68"/>
      <c r="AY49" s="67"/>
      <c r="AZ49" s="67"/>
      <c r="BA49" s="69"/>
    </row>
    <row r="50" spans="1:53" ht="13.5" x14ac:dyDescent="0.25">
      <c r="A50" s="1">
        <v>48</v>
      </c>
      <c r="B50" s="1">
        <v>1</v>
      </c>
      <c r="C50" s="1" t="s">
        <v>51</v>
      </c>
      <c r="D50" s="1" t="s">
        <v>51</v>
      </c>
      <c r="E50" s="1" t="s">
        <v>51</v>
      </c>
      <c r="F50" s="70">
        <v>38.1</v>
      </c>
      <c r="G50" s="70">
        <v>24140</v>
      </c>
      <c r="H50" s="70">
        <v>181826.95</v>
      </c>
      <c r="I50" s="70">
        <v>247010.06</v>
      </c>
      <c r="J50" s="71">
        <v>447.39</v>
      </c>
      <c r="K50" s="70">
        <v>23300</v>
      </c>
      <c r="L50" s="70">
        <v>166957.47</v>
      </c>
      <c r="M50" s="70">
        <v>222639.79</v>
      </c>
      <c r="N50" s="71">
        <v>103.18</v>
      </c>
      <c r="O50" s="70">
        <v>22094.31</v>
      </c>
      <c r="P50" s="70">
        <v>152615.76999999999</v>
      </c>
      <c r="Q50" s="70">
        <v>217530.75</v>
      </c>
      <c r="R50" s="71">
        <v>34.24</v>
      </c>
      <c r="S50" s="70">
        <v>24780</v>
      </c>
      <c r="T50" s="70">
        <v>175069.68</v>
      </c>
      <c r="U50" s="70">
        <v>272032.08</v>
      </c>
      <c r="V50" s="71">
        <v>202.01</v>
      </c>
      <c r="W50" s="70">
        <v>26530.45</v>
      </c>
      <c r="X50" s="70">
        <v>196366.53</v>
      </c>
      <c r="Y50" s="70">
        <v>261525.2</v>
      </c>
      <c r="Z50" s="71">
        <v>641.82000000000005</v>
      </c>
      <c r="AA50" s="70">
        <v>69330</v>
      </c>
      <c r="AB50" s="70">
        <v>219447.69</v>
      </c>
      <c r="AC50" s="70">
        <v>342416.42</v>
      </c>
      <c r="AD50" s="71">
        <v>129</v>
      </c>
      <c r="AE50" s="70">
        <v>42730</v>
      </c>
      <c r="AF50" s="70">
        <v>161888.78</v>
      </c>
      <c r="AG50" s="70">
        <v>280513.58</v>
      </c>
      <c r="AH50" s="71">
        <v>144.44999999999999</v>
      </c>
      <c r="AI50" s="70">
        <v>53390</v>
      </c>
      <c r="AJ50" s="70">
        <v>185721.25</v>
      </c>
      <c r="AK50" s="70">
        <v>253501.9</v>
      </c>
      <c r="AL50" s="71">
        <v>473.86</v>
      </c>
      <c r="AM50" s="70">
        <v>47658.5</v>
      </c>
      <c r="AN50" s="70">
        <v>182404.14</v>
      </c>
      <c r="AO50" s="70">
        <v>375096.74</v>
      </c>
      <c r="AP50" s="71"/>
      <c r="AQ50" s="70"/>
      <c r="AR50" s="70"/>
      <c r="AS50" s="70"/>
      <c r="AT50" s="71"/>
      <c r="AU50" s="70"/>
      <c r="AV50" s="70"/>
      <c r="AW50" s="70"/>
      <c r="AX50" s="71"/>
      <c r="AY50" s="70"/>
      <c r="AZ50" s="70"/>
      <c r="BA50" s="72"/>
    </row>
    <row r="51" spans="1:53" ht="13.5" x14ac:dyDescent="0.25">
      <c r="A51" s="1">
        <v>49</v>
      </c>
      <c r="B51" s="1">
        <v>1</v>
      </c>
      <c r="C51" s="1" t="s">
        <v>52</v>
      </c>
      <c r="D51" s="1" t="s">
        <v>52</v>
      </c>
      <c r="E51" s="1" t="s">
        <v>52</v>
      </c>
      <c r="F51" s="67">
        <v>364.92</v>
      </c>
      <c r="G51" s="67">
        <v>18210</v>
      </c>
      <c r="H51" s="67">
        <v>83289.89</v>
      </c>
      <c r="I51" s="67">
        <v>23004.01</v>
      </c>
      <c r="J51" s="68">
        <v>0</v>
      </c>
      <c r="K51" s="67">
        <v>12529.42</v>
      </c>
      <c r="L51" s="67">
        <v>70755.570000000007</v>
      </c>
      <c r="M51" s="67">
        <v>13241.74</v>
      </c>
      <c r="N51" s="68">
        <v>656.77</v>
      </c>
      <c r="O51" s="67">
        <v>19142.759999999998</v>
      </c>
      <c r="P51" s="67">
        <v>68974.460000000006</v>
      </c>
      <c r="Q51" s="67">
        <v>16518.189999999999</v>
      </c>
      <c r="R51" s="68">
        <v>30</v>
      </c>
      <c r="S51" s="67">
        <v>19142.759999999998</v>
      </c>
      <c r="T51" s="67">
        <v>77038.009999999995</v>
      </c>
      <c r="U51" s="67">
        <v>21781.95</v>
      </c>
      <c r="V51" s="68">
        <v>30</v>
      </c>
      <c r="W51" s="67">
        <v>18060</v>
      </c>
      <c r="X51" s="67">
        <v>81251.02</v>
      </c>
      <c r="Y51" s="67">
        <v>18283.599999999999</v>
      </c>
      <c r="Z51" s="68">
        <v>30</v>
      </c>
      <c r="AA51" s="67">
        <v>23600</v>
      </c>
      <c r="AB51" s="67">
        <v>91722.44</v>
      </c>
      <c r="AC51" s="67">
        <v>13248.09</v>
      </c>
      <c r="AD51" s="68">
        <v>60</v>
      </c>
      <c r="AE51" s="67">
        <v>24370.48</v>
      </c>
      <c r="AF51" s="67">
        <v>82494.53</v>
      </c>
      <c r="AG51" s="67">
        <v>22624.93</v>
      </c>
      <c r="AH51" s="68">
        <v>4.5</v>
      </c>
      <c r="AI51" s="67">
        <v>29744.03</v>
      </c>
      <c r="AJ51" s="67">
        <v>77899.13</v>
      </c>
      <c r="AK51" s="67">
        <v>21077.68</v>
      </c>
      <c r="AL51" s="68">
        <v>417</v>
      </c>
      <c r="AM51" s="67">
        <v>29770</v>
      </c>
      <c r="AN51" s="67">
        <v>67231.28</v>
      </c>
      <c r="AO51" s="67">
        <v>27785.85</v>
      </c>
      <c r="AP51" s="68"/>
      <c r="AQ51" s="67"/>
      <c r="AR51" s="67"/>
      <c r="AS51" s="67"/>
      <c r="AT51" s="68"/>
      <c r="AU51" s="67"/>
      <c r="AV51" s="67"/>
      <c r="AW51" s="67"/>
      <c r="AX51" s="68"/>
      <c r="AY51" s="67"/>
      <c r="AZ51" s="67"/>
      <c r="BA51" s="69"/>
    </row>
    <row r="52" spans="1:53" ht="13.5" x14ac:dyDescent="0.25">
      <c r="A52" s="1">
        <v>50</v>
      </c>
      <c r="B52" s="1">
        <v>1</v>
      </c>
      <c r="C52" s="1" t="s">
        <v>53</v>
      </c>
      <c r="D52" s="1" t="s">
        <v>53</v>
      </c>
      <c r="E52" s="1" t="s">
        <v>53</v>
      </c>
      <c r="F52" s="70">
        <v>15829.65</v>
      </c>
      <c r="G52" s="70">
        <v>24917.27</v>
      </c>
      <c r="H52" s="70">
        <v>117160.13</v>
      </c>
      <c r="I52" s="70">
        <v>154906.4</v>
      </c>
      <c r="J52" s="71">
        <v>10510.81</v>
      </c>
      <c r="K52" s="70">
        <v>21039.43</v>
      </c>
      <c r="L52" s="70">
        <v>105356</v>
      </c>
      <c r="M52" s="70">
        <v>133370.88</v>
      </c>
      <c r="N52" s="71">
        <v>13303.1</v>
      </c>
      <c r="O52" s="70">
        <v>24815.15</v>
      </c>
      <c r="P52" s="70">
        <v>107335.17</v>
      </c>
      <c r="Q52" s="70">
        <v>137013.39000000001</v>
      </c>
      <c r="R52" s="71">
        <v>7808.16</v>
      </c>
      <c r="S52" s="70">
        <v>24309.3</v>
      </c>
      <c r="T52" s="70">
        <v>114962.38</v>
      </c>
      <c r="U52" s="70">
        <v>147748.65</v>
      </c>
      <c r="V52" s="71">
        <v>16742.82</v>
      </c>
      <c r="W52" s="70">
        <v>24848.85</v>
      </c>
      <c r="X52" s="70">
        <v>118788.21</v>
      </c>
      <c r="Y52" s="70">
        <v>144215.69</v>
      </c>
      <c r="Z52" s="71">
        <v>18509.330000000002</v>
      </c>
      <c r="AA52" s="70">
        <v>45167.01</v>
      </c>
      <c r="AB52" s="70">
        <v>149896.69</v>
      </c>
      <c r="AC52" s="70">
        <v>180335.82</v>
      </c>
      <c r="AD52" s="71">
        <v>9442.06</v>
      </c>
      <c r="AE52" s="70">
        <v>48058.26</v>
      </c>
      <c r="AF52" s="70">
        <v>120449.22</v>
      </c>
      <c r="AG52" s="70">
        <v>151581.46</v>
      </c>
      <c r="AH52" s="71">
        <v>12021.2</v>
      </c>
      <c r="AI52" s="70">
        <v>39322.44</v>
      </c>
      <c r="AJ52" s="70">
        <v>133958.70000000001</v>
      </c>
      <c r="AK52" s="70">
        <v>157926.56</v>
      </c>
      <c r="AL52" s="71">
        <v>10704.86</v>
      </c>
      <c r="AM52" s="70">
        <v>44898.5</v>
      </c>
      <c r="AN52" s="70">
        <v>132056.91</v>
      </c>
      <c r="AO52" s="70">
        <v>154799.60999999999</v>
      </c>
      <c r="AP52" s="71"/>
      <c r="AQ52" s="70"/>
      <c r="AR52" s="70"/>
      <c r="AS52" s="70"/>
      <c r="AT52" s="71"/>
      <c r="AU52" s="70"/>
      <c r="AV52" s="70"/>
      <c r="AW52" s="70"/>
      <c r="AX52" s="71"/>
      <c r="AY52" s="70"/>
      <c r="AZ52" s="70"/>
      <c r="BA52" s="72"/>
    </row>
    <row r="53" spans="1:53" ht="13.5" x14ac:dyDescent="0.25">
      <c r="A53" s="1">
        <v>51</v>
      </c>
      <c r="B53" s="1">
        <v>1</v>
      </c>
      <c r="C53" s="1" t="s">
        <v>54</v>
      </c>
      <c r="D53" s="1" t="s">
        <v>54</v>
      </c>
      <c r="E53" s="1" t="s">
        <v>54</v>
      </c>
      <c r="F53" s="67">
        <v>3440.08</v>
      </c>
      <c r="G53" s="67">
        <v>6795.63</v>
      </c>
      <c r="H53" s="67">
        <v>24161.77</v>
      </c>
      <c r="I53" s="67">
        <v>45617.48</v>
      </c>
      <c r="J53" s="68">
        <v>4547.28</v>
      </c>
      <c r="K53" s="67">
        <v>5563.2</v>
      </c>
      <c r="L53" s="67">
        <v>24339.16</v>
      </c>
      <c r="M53" s="67">
        <v>43752.82</v>
      </c>
      <c r="N53" s="68">
        <v>3214.83</v>
      </c>
      <c r="O53" s="67">
        <v>5749.21</v>
      </c>
      <c r="P53" s="67">
        <v>22064.05</v>
      </c>
      <c r="Q53" s="67">
        <v>40675.89</v>
      </c>
      <c r="R53" s="68">
        <v>2256.63</v>
      </c>
      <c r="S53" s="67">
        <v>8133.66</v>
      </c>
      <c r="T53" s="67">
        <v>27754.14</v>
      </c>
      <c r="U53" s="67">
        <v>50431.76</v>
      </c>
      <c r="V53" s="68">
        <v>4912.9399999999996</v>
      </c>
      <c r="W53" s="67">
        <v>8546.06</v>
      </c>
      <c r="X53" s="67">
        <v>25473.98</v>
      </c>
      <c r="Y53" s="67">
        <v>44977.86</v>
      </c>
      <c r="Z53" s="68">
        <v>7388.52</v>
      </c>
      <c r="AA53" s="67">
        <v>23077.32</v>
      </c>
      <c r="AB53" s="67">
        <v>28170.58</v>
      </c>
      <c r="AC53" s="67">
        <v>55569.58</v>
      </c>
      <c r="AD53" s="68">
        <v>3641.59</v>
      </c>
      <c r="AE53" s="67">
        <v>11478.16</v>
      </c>
      <c r="AF53" s="67">
        <v>21569.93</v>
      </c>
      <c r="AG53" s="67">
        <v>45509.79</v>
      </c>
      <c r="AH53" s="68">
        <v>1805.77</v>
      </c>
      <c r="AI53" s="67">
        <v>13960</v>
      </c>
      <c r="AJ53" s="67">
        <v>24667.93</v>
      </c>
      <c r="AK53" s="67">
        <v>49218.39</v>
      </c>
      <c r="AL53" s="68">
        <v>5185.8900000000003</v>
      </c>
      <c r="AM53" s="67">
        <v>12197.81</v>
      </c>
      <c r="AN53" s="67">
        <v>25864.32</v>
      </c>
      <c r="AO53" s="67">
        <v>52878.9</v>
      </c>
      <c r="AP53" s="68"/>
      <c r="AQ53" s="67"/>
      <c r="AR53" s="67"/>
      <c r="AS53" s="67"/>
      <c r="AT53" s="68"/>
      <c r="AU53" s="67"/>
      <c r="AV53" s="67"/>
      <c r="AW53" s="67"/>
      <c r="AX53" s="68"/>
      <c r="AY53" s="67"/>
      <c r="AZ53" s="67"/>
      <c r="BA53" s="69"/>
    </row>
    <row r="54" spans="1:53" ht="13.5" x14ac:dyDescent="0.25">
      <c r="A54" s="1">
        <v>52</v>
      </c>
      <c r="B54" s="1">
        <v>1</v>
      </c>
      <c r="C54" s="1" t="s">
        <v>55</v>
      </c>
      <c r="D54" s="1" t="s">
        <v>55</v>
      </c>
      <c r="E54" s="1" t="s">
        <v>55</v>
      </c>
      <c r="F54" s="70">
        <v>52555.83</v>
      </c>
      <c r="G54" s="70">
        <v>37570</v>
      </c>
      <c r="H54" s="70">
        <v>61660.77</v>
      </c>
      <c r="I54" s="70">
        <v>73015.350000000006</v>
      </c>
      <c r="J54" s="71">
        <v>45271.75</v>
      </c>
      <c r="K54" s="70">
        <v>31940</v>
      </c>
      <c r="L54" s="70">
        <v>62510</v>
      </c>
      <c r="M54" s="70">
        <v>67466.23</v>
      </c>
      <c r="N54" s="71">
        <v>54189.35</v>
      </c>
      <c r="O54" s="70">
        <v>29030</v>
      </c>
      <c r="P54" s="70">
        <v>59928.85</v>
      </c>
      <c r="Q54" s="70">
        <v>62924.87</v>
      </c>
      <c r="R54" s="71">
        <v>45045.17</v>
      </c>
      <c r="S54" s="70">
        <v>35830</v>
      </c>
      <c r="T54" s="70">
        <v>61107.9</v>
      </c>
      <c r="U54" s="70">
        <v>70201.740000000005</v>
      </c>
      <c r="V54" s="71">
        <v>54080.11</v>
      </c>
      <c r="W54" s="70">
        <v>32390</v>
      </c>
      <c r="X54" s="70">
        <v>65171.18</v>
      </c>
      <c r="Y54" s="70">
        <v>76185.679999999993</v>
      </c>
      <c r="Z54" s="71">
        <v>61550.75</v>
      </c>
      <c r="AA54" s="70">
        <v>83816.649999999994</v>
      </c>
      <c r="AB54" s="70">
        <v>74351.92</v>
      </c>
      <c r="AC54" s="70">
        <v>91735.51</v>
      </c>
      <c r="AD54" s="71">
        <v>58884.89</v>
      </c>
      <c r="AE54" s="70">
        <v>38634.769999999997</v>
      </c>
      <c r="AF54" s="70">
        <v>58992.41</v>
      </c>
      <c r="AG54" s="70">
        <v>69341</v>
      </c>
      <c r="AH54" s="71">
        <v>66743.100000000006</v>
      </c>
      <c r="AI54" s="70">
        <v>47047.14</v>
      </c>
      <c r="AJ54" s="70">
        <v>67472.789999999994</v>
      </c>
      <c r="AK54" s="70">
        <v>73926.399999999994</v>
      </c>
      <c r="AL54" s="71">
        <v>65594.95</v>
      </c>
      <c r="AM54" s="70">
        <v>45291.9</v>
      </c>
      <c r="AN54" s="70">
        <v>74304.350000000006</v>
      </c>
      <c r="AO54" s="70">
        <v>80698.039999999994</v>
      </c>
      <c r="AP54" s="71"/>
      <c r="AQ54" s="70"/>
      <c r="AR54" s="70"/>
      <c r="AS54" s="70"/>
      <c r="AT54" s="71"/>
      <c r="AU54" s="70"/>
      <c r="AV54" s="70"/>
      <c r="AW54" s="70"/>
      <c r="AX54" s="71"/>
      <c r="AY54" s="70"/>
      <c r="AZ54" s="70"/>
      <c r="BA54" s="72"/>
    </row>
    <row r="55" spans="1:53" ht="13.5" x14ac:dyDescent="0.25">
      <c r="A55" s="1">
        <v>53</v>
      </c>
      <c r="B55" s="1">
        <v>1</v>
      </c>
      <c r="C55" s="1" t="s">
        <v>56</v>
      </c>
      <c r="D55" s="1" t="s">
        <v>56</v>
      </c>
      <c r="E55" s="1" t="s">
        <v>56</v>
      </c>
      <c r="F55" s="67">
        <v>635</v>
      </c>
      <c r="G55" s="67">
        <v>30418.43</v>
      </c>
      <c r="H55" s="67">
        <v>68813.899999999994</v>
      </c>
      <c r="I55" s="67">
        <v>164243.29999999999</v>
      </c>
      <c r="J55" s="68">
        <v>2630</v>
      </c>
      <c r="K55" s="67">
        <v>26887.62</v>
      </c>
      <c r="L55" s="67">
        <v>58279.92</v>
      </c>
      <c r="M55" s="67">
        <v>54828.71</v>
      </c>
      <c r="N55" s="68">
        <v>2044.18</v>
      </c>
      <c r="O55" s="67">
        <v>28260</v>
      </c>
      <c r="P55" s="67">
        <v>62291.55</v>
      </c>
      <c r="Q55" s="67">
        <v>59935.34</v>
      </c>
      <c r="R55" s="68">
        <v>2667</v>
      </c>
      <c r="S55" s="67">
        <v>29226.28</v>
      </c>
      <c r="T55" s="67">
        <v>69331.16</v>
      </c>
      <c r="U55" s="67">
        <v>62243.74</v>
      </c>
      <c r="V55" s="68">
        <v>4088.81</v>
      </c>
      <c r="W55" s="67">
        <v>29981.61</v>
      </c>
      <c r="X55" s="67">
        <v>137082.91</v>
      </c>
      <c r="Y55" s="67">
        <v>61923.16</v>
      </c>
      <c r="Z55" s="68">
        <v>2303.77</v>
      </c>
      <c r="AA55" s="67">
        <v>42145.39</v>
      </c>
      <c r="AB55" s="67">
        <v>74844.59</v>
      </c>
      <c r="AC55" s="67">
        <v>76681.27</v>
      </c>
      <c r="AD55" s="68">
        <v>1239.2</v>
      </c>
      <c r="AE55" s="67">
        <v>40044.61</v>
      </c>
      <c r="AF55" s="67">
        <v>65586.58</v>
      </c>
      <c r="AG55" s="67">
        <v>64129.97</v>
      </c>
      <c r="AH55" s="68">
        <v>1789.05</v>
      </c>
      <c r="AI55" s="67">
        <v>48170</v>
      </c>
      <c r="AJ55" s="67">
        <v>68106.31</v>
      </c>
      <c r="AK55" s="67">
        <v>66053.19</v>
      </c>
      <c r="AL55" s="68"/>
      <c r="AM55" s="67"/>
      <c r="AN55" s="67"/>
      <c r="AO55" s="67"/>
      <c r="AP55" s="68"/>
      <c r="AQ55" s="67"/>
      <c r="AR55" s="67"/>
      <c r="AS55" s="67"/>
      <c r="AT55" s="68"/>
      <c r="AU55" s="67"/>
      <c r="AV55" s="67"/>
      <c r="AW55" s="67"/>
      <c r="AX55" s="68"/>
      <c r="AY55" s="67"/>
      <c r="AZ55" s="67"/>
      <c r="BA55" s="69"/>
    </row>
    <row r="56" spans="1:53" ht="13.5" x14ac:dyDescent="0.25">
      <c r="A56" s="1">
        <v>54</v>
      </c>
      <c r="B56" s="1">
        <v>1</v>
      </c>
      <c r="C56" s="1" t="s">
        <v>57</v>
      </c>
      <c r="D56" s="1" t="s">
        <v>57</v>
      </c>
      <c r="E56" s="1" t="s">
        <v>57</v>
      </c>
      <c r="F56" s="70">
        <v>0</v>
      </c>
      <c r="G56" s="70">
        <v>2580</v>
      </c>
      <c r="H56" s="70">
        <v>3753.63</v>
      </c>
      <c r="I56" s="70">
        <v>5444.27</v>
      </c>
      <c r="J56" s="71">
        <v>0</v>
      </c>
      <c r="K56" s="70">
        <v>2680</v>
      </c>
      <c r="L56" s="70">
        <v>3680.28</v>
      </c>
      <c r="M56" s="70">
        <v>3824.91</v>
      </c>
      <c r="N56" s="71"/>
      <c r="O56" s="70">
        <v>2370</v>
      </c>
      <c r="P56" s="70">
        <v>4231.46</v>
      </c>
      <c r="Q56" s="70">
        <v>4118.6899999999996</v>
      </c>
      <c r="R56" s="71">
        <v>0</v>
      </c>
      <c r="S56" s="70">
        <v>3270</v>
      </c>
      <c r="T56" s="70">
        <v>4406.6099999999997</v>
      </c>
      <c r="U56" s="70">
        <v>5772.15</v>
      </c>
      <c r="V56" s="71">
        <v>0</v>
      </c>
      <c r="W56" s="70">
        <v>2380</v>
      </c>
      <c r="X56" s="70">
        <v>5013.8500000000004</v>
      </c>
      <c r="Y56" s="70">
        <v>5316.51</v>
      </c>
      <c r="Z56" s="71">
        <v>0</v>
      </c>
      <c r="AA56" s="70">
        <v>4340</v>
      </c>
      <c r="AB56" s="70">
        <v>5109</v>
      </c>
      <c r="AC56" s="70">
        <v>6016</v>
      </c>
      <c r="AD56" s="71">
        <v>0</v>
      </c>
      <c r="AE56" s="70">
        <v>3600</v>
      </c>
      <c r="AF56" s="70">
        <v>4340.1499999999996</v>
      </c>
      <c r="AG56" s="70">
        <v>5167.7700000000004</v>
      </c>
      <c r="AH56" s="71">
        <v>0</v>
      </c>
      <c r="AI56" s="70">
        <v>3570</v>
      </c>
      <c r="AJ56" s="70">
        <v>5617.11</v>
      </c>
      <c r="AK56" s="70">
        <v>5450.34</v>
      </c>
      <c r="AL56" s="71">
        <v>0</v>
      </c>
      <c r="AM56" s="70">
        <v>4480</v>
      </c>
      <c r="AN56" s="70">
        <v>6292.95</v>
      </c>
      <c r="AO56" s="70">
        <v>6118.28</v>
      </c>
      <c r="AP56" s="71"/>
      <c r="AQ56" s="70"/>
      <c r="AR56" s="70"/>
      <c r="AS56" s="70"/>
      <c r="AT56" s="71"/>
      <c r="AU56" s="70"/>
      <c r="AV56" s="70"/>
      <c r="AW56" s="70"/>
      <c r="AX56" s="71"/>
      <c r="AY56" s="70"/>
      <c r="AZ56" s="70"/>
      <c r="BA56" s="72"/>
    </row>
    <row r="57" spans="1:53" ht="13.5" x14ac:dyDescent="0.25">
      <c r="A57" s="1">
        <v>58</v>
      </c>
      <c r="B57" s="1">
        <v>1</v>
      </c>
      <c r="C57" s="1" t="s">
        <v>61</v>
      </c>
      <c r="D57" s="1" t="s">
        <v>89</v>
      </c>
      <c r="E57" s="1" t="s">
        <v>90</v>
      </c>
      <c r="F57" s="67">
        <v>0</v>
      </c>
      <c r="G57" s="67">
        <v>8580</v>
      </c>
      <c r="H57" s="67">
        <v>15375.43</v>
      </c>
      <c r="I57" s="67">
        <v>16053.37</v>
      </c>
      <c r="J57" s="68">
        <v>0</v>
      </c>
      <c r="K57" s="67">
        <v>7570</v>
      </c>
      <c r="L57" s="67">
        <v>14575</v>
      </c>
      <c r="M57" s="67">
        <v>14495.14</v>
      </c>
      <c r="N57" s="68"/>
      <c r="O57" s="67">
        <v>6190</v>
      </c>
      <c r="P57" s="67">
        <v>14854.01</v>
      </c>
      <c r="Q57" s="67">
        <v>15882.78</v>
      </c>
      <c r="R57" s="68"/>
      <c r="S57" s="67">
        <v>7900</v>
      </c>
      <c r="T57" s="67">
        <v>16558.490000000002</v>
      </c>
      <c r="U57" s="67">
        <v>15957.67</v>
      </c>
      <c r="V57" s="68"/>
      <c r="W57" s="67">
        <v>6170</v>
      </c>
      <c r="X57" s="67">
        <v>16075</v>
      </c>
      <c r="Y57" s="67">
        <v>15429.77</v>
      </c>
      <c r="Z57" s="68"/>
      <c r="AA57" s="67">
        <v>27140</v>
      </c>
      <c r="AB57" s="67">
        <v>18525</v>
      </c>
      <c r="AC57" s="67">
        <v>19683.259999999998</v>
      </c>
      <c r="AD57" s="68"/>
      <c r="AE57" s="67">
        <v>14860</v>
      </c>
      <c r="AF57" s="67">
        <v>17482.98</v>
      </c>
      <c r="AG57" s="67">
        <v>15873.37</v>
      </c>
      <c r="AH57" s="68"/>
      <c r="AI57" s="67">
        <v>17570</v>
      </c>
      <c r="AJ57" s="67">
        <v>20341.55</v>
      </c>
      <c r="AK57" s="67">
        <v>18847.57</v>
      </c>
      <c r="AL57" s="68"/>
      <c r="AM57" s="67">
        <v>15830</v>
      </c>
      <c r="AN57" s="67">
        <v>19926.13</v>
      </c>
      <c r="AO57" s="67">
        <v>18741.52</v>
      </c>
      <c r="AP57" s="68"/>
      <c r="AQ57" s="67"/>
      <c r="AR57" s="67"/>
      <c r="AS57" s="67"/>
      <c r="AT57" s="68"/>
      <c r="AU57" s="67"/>
      <c r="AV57" s="67"/>
      <c r="AW57" s="67"/>
      <c r="AX57" s="68"/>
      <c r="AY57" s="67"/>
      <c r="AZ57" s="67"/>
      <c r="BA57" s="69"/>
    </row>
    <row r="58" spans="1:53" ht="13.5" x14ac:dyDescent="0.25">
      <c r="A58" s="1">
        <v>59</v>
      </c>
      <c r="B58" s="1">
        <v>1</v>
      </c>
      <c r="C58" s="1" t="s">
        <v>62</v>
      </c>
      <c r="D58" s="1" t="s">
        <v>91</v>
      </c>
      <c r="E58" s="1" t="s">
        <v>92</v>
      </c>
      <c r="F58" s="70"/>
      <c r="G58" s="70">
        <v>15870</v>
      </c>
      <c r="H58" s="70">
        <v>26107.87</v>
      </c>
      <c r="I58" s="70">
        <v>28872.240000000002</v>
      </c>
      <c r="J58" s="71"/>
      <c r="K58" s="70">
        <v>12118.23</v>
      </c>
      <c r="L58" s="70">
        <v>22496.79</v>
      </c>
      <c r="M58" s="70">
        <v>23960.01</v>
      </c>
      <c r="N58" s="71"/>
      <c r="O58" s="70">
        <v>13374.16</v>
      </c>
      <c r="P58" s="70">
        <v>23412.2</v>
      </c>
      <c r="Q58" s="70">
        <v>25645.34</v>
      </c>
      <c r="R58" s="71"/>
      <c r="S58" s="70">
        <v>14175.23</v>
      </c>
      <c r="T58" s="70">
        <v>24825.56</v>
      </c>
      <c r="U58" s="70">
        <v>25176.65</v>
      </c>
      <c r="V58" s="71"/>
      <c r="W58" s="70">
        <v>12339.15</v>
      </c>
      <c r="X58" s="70">
        <v>27473.43</v>
      </c>
      <c r="Y58" s="70">
        <v>27190.26</v>
      </c>
      <c r="Z58" s="71"/>
      <c r="AA58" s="70">
        <v>20260.060000000001</v>
      </c>
      <c r="AB58" s="70">
        <v>35238.49</v>
      </c>
      <c r="AC58" s="70">
        <v>33750.300000000003</v>
      </c>
      <c r="AD58" s="71"/>
      <c r="AE58" s="70">
        <v>15164.26</v>
      </c>
      <c r="AF58" s="70">
        <v>31044.22</v>
      </c>
      <c r="AG58" s="70">
        <v>30420.94</v>
      </c>
      <c r="AH58" s="71"/>
      <c r="AI58" s="70">
        <v>16981.830000000002</v>
      </c>
      <c r="AJ58" s="70">
        <v>31358.93</v>
      </c>
      <c r="AK58" s="70">
        <v>29458.07</v>
      </c>
      <c r="AL58" s="71"/>
      <c r="AM58" s="70">
        <v>18452.95</v>
      </c>
      <c r="AN58" s="70">
        <v>31085.11</v>
      </c>
      <c r="AO58" s="70">
        <v>29995.38</v>
      </c>
      <c r="AP58" s="71"/>
      <c r="AQ58" s="70"/>
      <c r="AR58" s="70"/>
      <c r="AS58" s="70"/>
      <c r="AT58" s="71"/>
      <c r="AU58" s="70"/>
      <c r="AV58" s="70"/>
      <c r="AW58" s="70"/>
      <c r="AX58" s="71"/>
      <c r="AY58" s="70"/>
      <c r="AZ58" s="70"/>
      <c r="BA58" s="72"/>
    </row>
    <row r="59" spans="1:53" ht="13.5" x14ac:dyDescent="0.25">
      <c r="A59" s="1">
        <v>55</v>
      </c>
      <c r="B59" s="1">
        <v>1</v>
      </c>
      <c r="C59" s="1" t="s">
        <v>58</v>
      </c>
      <c r="D59" s="1" t="s">
        <v>58</v>
      </c>
      <c r="E59" s="1" t="s">
        <v>58</v>
      </c>
      <c r="F59" s="67">
        <v>821.56</v>
      </c>
      <c r="G59" s="67">
        <v>4330</v>
      </c>
      <c r="H59" s="67">
        <v>16205.85</v>
      </c>
      <c r="I59" s="67">
        <v>14078.94</v>
      </c>
      <c r="J59" s="68">
        <v>1853.7</v>
      </c>
      <c r="K59" s="67">
        <v>4780</v>
      </c>
      <c r="L59" s="67">
        <v>17832.650000000001</v>
      </c>
      <c r="M59" s="67">
        <v>16325.38</v>
      </c>
      <c r="N59" s="68">
        <v>471.66</v>
      </c>
      <c r="O59" s="67">
        <v>5740</v>
      </c>
      <c r="P59" s="67">
        <v>18164.57</v>
      </c>
      <c r="Q59" s="67">
        <v>16829.91</v>
      </c>
      <c r="R59" s="68">
        <v>256</v>
      </c>
      <c r="S59" s="67">
        <v>5350</v>
      </c>
      <c r="T59" s="67">
        <v>21677.040000000001</v>
      </c>
      <c r="U59" s="67">
        <v>17682.189999999999</v>
      </c>
      <c r="V59" s="68">
        <v>1447.74</v>
      </c>
      <c r="W59" s="67">
        <v>5616.09</v>
      </c>
      <c r="X59" s="67">
        <v>19024.560000000001</v>
      </c>
      <c r="Y59" s="67">
        <v>17405.75</v>
      </c>
      <c r="Z59" s="68">
        <v>2607.5300000000002</v>
      </c>
      <c r="AA59" s="67">
        <v>8510</v>
      </c>
      <c r="AB59" s="67">
        <v>22694.14</v>
      </c>
      <c r="AC59" s="67">
        <v>21313.42</v>
      </c>
      <c r="AD59" s="68">
        <v>941.13</v>
      </c>
      <c r="AE59" s="67">
        <v>4770</v>
      </c>
      <c r="AF59" s="67">
        <v>17285.150000000001</v>
      </c>
      <c r="AG59" s="67">
        <v>15388.06</v>
      </c>
      <c r="AH59" s="68">
        <v>284.14999999999998</v>
      </c>
      <c r="AI59" s="67">
        <v>5350</v>
      </c>
      <c r="AJ59" s="67">
        <v>22509.43</v>
      </c>
      <c r="AK59" s="67">
        <v>18696.810000000001</v>
      </c>
      <c r="AL59" s="68">
        <v>1600.82</v>
      </c>
      <c r="AM59" s="67">
        <v>6880</v>
      </c>
      <c r="AN59" s="67">
        <v>20788.849999999999</v>
      </c>
      <c r="AO59" s="67">
        <v>20580.34</v>
      </c>
      <c r="AP59" s="68"/>
      <c r="AQ59" s="67"/>
      <c r="AR59" s="67"/>
      <c r="AS59" s="67"/>
      <c r="AT59" s="68"/>
      <c r="AU59" s="67"/>
      <c r="AV59" s="67"/>
      <c r="AW59" s="67"/>
      <c r="AX59" s="68"/>
      <c r="AY59" s="67"/>
      <c r="AZ59" s="67"/>
      <c r="BA59" s="69"/>
    </row>
    <row r="60" spans="1:53" ht="13.5" x14ac:dyDescent="0.25">
      <c r="A60" s="1">
        <v>56</v>
      </c>
      <c r="B60" s="1">
        <v>1</v>
      </c>
      <c r="C60" s="1" t="s">
        <v>59</v>
      </c>
      <c r="D60" s="1" t="s">
        <v>59</v>
      </c>
      <c r="E60" s="1" t="s">
        <v>59</v>
      </c>
      <c r="F60" s="70">
        <v>6317.51</v>
      </c>
      <c r="G60" s="70">
        <v>6010</v>
      </c>
      <c r="H60" s="70">
        <v>36432.629999999997</v>
      </c>
      <c r="I60" s="70">
        <v>51420.53</v>
      </c>
      <c r="J60" s="71">
        <v>7116.1</v>
      </c>
      <c r="K60" s="70">
        <v>6010</v>
      </c>
      <c r="L60" s="70">
        <v>33724.28</v>
      </c>
      <c r="M60" s="70">
        <v>47764.28</v>
      </c>
      <c r="N60" s="71">
        <v>7279.69</v>
      </c>
      <c r="O60" s="70">
        <v>5300</v>
      </c>
      <c r="P60" s="70">
        <v>35712.99</v>
      </c>
      <c r="Q60" s="70">
        <v>51849.88</v>
      </c>
      <c r="R60" s="71">
        <v>11962.04</v>
      </c>
      <c r="S60" s="70">
        <v>6700</v>
      </c>
      <c r="T60" s="70">
        <v>37789.61</v>
      </c>
      <c r="U60" s="70">
        <v>54131.5</v>
      </c>
      <c r="V60" s="71">
        <v>8007.1</v>
      </c>
      <c r="W60" s="70">
        <v>6510</v>
      </c>
      <c r="X60" s="70">
        <v>36702.43</v>
      </c>
      <c r="Y60" s="70">
        <v>49269.31</v>
      </c>
      <c r="Z60" s="71">
        <v>11100.6</v>
      </c>
      <c r="AA60" s="70">
        <v>18290</v>
      </c>
      <c r="AB60" s="70">
        <v>47325.4</v>
      </c>
      <c r="AC60" s="70">
        <v>65681.52</v>
      </c>
      <c r="AD60" s="71">
        <v>11098.96</v>
      </c>
      <c r="AE60" s="70">
        <v>8840</v>
      </c>
      <c r="AF60" s="70">
        <v>36388.019999999997</v>
      </c>
      <c r="AG60" s="70">
        <v>50273.11</v>
      </c>
      <c r="AH60" s="71">
        <v>8912.5400000000009</v>
      </c>
      <c r="AI60" s="70">
        <v>12360</v>
      </c>
      <c r="AJ60" s="70">
        <v>42749.279999999999</v>
      </c>
      <c r="AK60" s="70">
        <v>54391.69</v>
      </c>
      <c r="AL60" s="71">
        <v>10240.200000000001</v>
      </c>
      <c r="AM60" s="70">
        <v>16730</v>
      </c>
      <c r="AN60" s="70">
        <v>44635.53</v>
      </c>
      <c r="AO60" s="70">
        <v>55197.93</v>
      </c>
      <c r="AP60" s="71"/>
      <c r="AQ60" s="70"/>
      <c r="AR60" s="70"/>
      <c r="AS60" s="70"/>
      <c r="AT60" s="71"/>
      <c r="AU60" s="70"/>
      <c r="AV60" s="70"/>
      <c r="AW60" s="70"/>
      <c r="AX60" s="71"/>
      <c r="AY60" s="70"/>
      <c r="AZ60" s="70"/>
      <c r="BA60" s="72"/>
    </row>
    <row r="61" spans="1:53" ht="13.5" x14ac:dyDescent="0.25">
      <c r="A61" s="1">
        <v>57</v>
      </c>
      <c r="B61" s="1">
        <v>1</v>
      </c>
      <c r="C61" s="1" t="s">
        <v>60</v>
      </c>
      <c r="D61" s="1" t="s">
        <v>60</v>
      </c>
      <c r="E61" s="1" t="s">
        <v>60</v>
      </c>
      <c r="F61" s="67">
        <v>1027.6500000000001</v>
      </c>
      <c r="G61" s="67">
        <v>17730</v>
      </c>
      <c r="H61" s="67">
        <v>40312.94</v>
      </c>
      <c r="I61" s="67">
        <v>33711.54</v>
      </c>
      <c r="J61" s="68">
        <v>1000</v>
      </c>
      <c r="K61" s="67">
        <v>14990</v>
      </c>
      <c r="L61" s="67">
        <v>37373.83</v>
      </c>
      <c r="M61" s="67">
        <v>31958.18</v>
      </c>
      <c r="N61" s="68">
        <v>0</v>
      </c>
      <c r="O61" s="67">
        <v>16880</v>
      </c>
      <c r="P61" s="67">
        <v>36563.769999999997</v>
      </c>
      <c r="Q61" s="67">
        <v>31896.46</v>
      </c>
      <c r="R61" s="68">
        <v>250</v>
      </c>
      <c r="S61" s="67">
        <v>21650</v>
      </c>
      <c r="T61" s="67">
        <v>40994.550000000003</v>
      </c>
      <c r="U61" s="67">
        <v>35923.800000000003</v>
      </c>
      <c r="V61" s="68">
        <v>1204.19</v>
      </c>
      <c r="W61" s="67">
        <v>17650</v>
      </c>
      <c r="X61" s="67">
        <v>45510.74</v>
      </c>
      <c r="Y61" s="67">
        <v>37023.43</v>
      </c>
      <c r="Z61" s="68">
        <v>2500</v>
      </c>
      <c r="AA61" s="67">
        <v>28990</v>
      </c>
      <c r="AB61" s="67">
        <v>48392.14</v>
      </c>
      <c r="AC61" s="67">
        <v>43646.05</v>
      </c>
      <c r="AD61" s="68">
        <v>1503.69</v>
      </c>
      <c r="AE61" s="67">
        <v>19060</v>
      </c>
      <c r="AF61" s="67">
        <v>41603.75</v>
      </c>
      <c r="AG61" s="67">
        <v>33285.46</v>
      </c>
      <c r="AH61" s="68">
        <v>1000</v>
      </c>
      <c r="AI61" s="67">
        <v>24870</v>
      </c>
      <c r="AJ61" s="67">
        <v>46677.29</v>
      </c>
      <c r="AK61" s="67">
        <v>37354.019999999997</v>
      </c>
      <c r="AL61" s="68">
        <v>0</v>
      </c>
      <c r="AM61" s="67">
        <v>23098</v>
      </c>
      <c r="AN61" s="67">
        <v>48619.74</v>
      </c>
      <c r="AO61" s="67">
        <v>37978.019999999997</v>
      </c>
      <c r="AP61" s="68"/>
      <c r="AQ61" s="67"/>
      <c r="AR61" s="67"/>
      <c r="AS61" s="67"/>
      <c r="AT61" s="68"/>
      <c r="AU61" s="67"/>
      <c r="AV61" s="67"/>
      <c r="AW61" s="67"/>
      <c r="AX61" s="68"/>
      <c r="AY61" s="67"/>
      <c r="AZ61" s="67"/>
      <c r="BA61" s="69"/>
    </row>
    <row r="62" spans="1:53" ht="13.5" x14ac:dyDescent="0.25">
      <c r="A62" s="1">
        <v>60</v>
      </c>
      <c r="B62" s="1">
        <v>1</v>
      </c>
      <c r="C62" s="1" t="s">
        <v>63</v>
      </c>
      <c r="D62" s="1" t="s">
        <v>63</v>
      </c>
      <c r="E62" s="1" t="s">
        <v>63</v>
      </c>
      <c r="F62" s="70">
        <v>1566.79</v>
      </c>
      <c r="G62" s="70">
        <v>3460</v>
      </c>
      <c r="H62" s="70">
        <v>10254.280000000001</v>
      </c>
      <c r="I62" s="70">
        <v>9583.48</v>
      </c>
      <c r="J62" s="71">
        <v>1044.73</v>
      </c>
      <c r="K62" s="70">
        <v>2400</v>
      </c>
      <c r="L62" s="70">
        <v>8398.57</v>
      </c>
      <c r="M62" s="70">
        <v>8905.56</v>
      </c>
      <c r="N62" s="71">
        <v>80</v>
      </c>
      <c r="O62" s="70">
        <v>2460</v>
      </c>
      <c r="P62" s="70">
        <v>8072.45</v>
      </c>
      <c r="Q62" s="70">
        <v>7789.12</v>
      </c>
      <c r="R62" s="71">
        <v>673.18</v>
      </c>
      <c r="S62" s="70">
        <v>2500</v>
      </c>
      <c r="T62" s="70">
        <v>9806.36</v>
      </c>
      <c r="U62" s="70">
        <v>9178.74</v>
      </c>
      <c r="V62" s="71">
        <v>550.92999999999995</v>
      </c>
      <c r="W62" s="70">
        <v>2730</v>
      </c>
      <c r="X62" s="70">
        <v>9721.7000000000007</v>
      </c>
      <c r="Y62" s="70">
        <v>10396.530000000001</v>
      </c>
      <c r="Z62" s="71">
        <v>582.94000000000005</v>
      </c>
      <c r="AA62" s="70">
        <v>4180</v>
      </c>
      <c r="AB62" s="70">
        <v>11576.42</v>
      </c>
      <c r="AC62" s="70">
        <v>11399.21</v>
      </c>
      <c r="AD62" s="71">
        <v>1294.28</v>
      </c>
      <c r="AE62" s="70">
        <v>3680</v>
      </c>
      <c r="AF62" s="70">
        <v>9513.5499999999993</v>
      </c>
      <c r="AG62" s="70">
        <v>9970.2800000000007</v>
      </c>
      <c r="AH62" s="71">
        <v>20</v>
      </c>
      <c r="AI62" s="70">
        <v>4380</v>
      </c>
      <c r="AJ62" s="70">
        <v>11242.91</v>
      </c>
      <c r="AK62" s="70">
        <v>10816.15</v>
      </c>
      <c r="AL62" s="71">
        <v>141.38</v>
      </c>
      <c r="AM62" s="70">
        <v>4350</v>
      </c>
      <c r="AN62" s="70">
        <v>9904.59</v>
      </c>
      <c r="AO62" s="70">
        <v>10022.27</v>
      </c>
      <c r="AP62" s="71"/>
      <c r="AQ62" s="70"/>
      <c r="AR62" s="70"/>
      <c r="AS62" s="70"/>
      <c r="AT62" s="71"/>
      <c r="AU62" s="70"/>
      <c r="AV62" s="70"/>
      <c r="AW62" s="70"/>
      <c r="AX62" s="71"/>
      <c r="AY62" s="70"/>
      <c r="AZ62" s="70"/>
      <c r="BA62" s="72"/>
    </row>
    <row r="63" spans="1:53" ht="13.5" x14ac:dyDescent="0.25">
      <c r="A63" s="1">
        <v>61</v>
      </c>
      <c r="B63" s="1">
        <v>1</v>
      </c>
      <c r="C63" s="1" t="s">
        <v>64</v>
      </c>
      <c r="D63" s="1" t="s">
        <v>64</v>
      </c>
      <c r="E63" s="1" t="s">
        <v>64</v>
      </c>
      <c r="F63" s="67"/>
      <c r="G63" s="67">
        <v>900</v>
      </c>
      <c r="H63" s="67">
        <v>2864.87</v>
      </c>
      <c r="I63" s="67">
        <v>7794.89</v>
      </c>
      <c r="J63" s="68"/>
      <c r="K63" s="67">
        <v>1100</v>
      </c>
      <c r="L63" s="67">
        <v>2842.07</v>
      </c>
      <c r="M63" s="67">
        <v>8797.67</v>
      </c>
      <c r="N63" s="68"/>
      <c r="O63" s="67">
        <v>1200</v>
      </c>
      <c r="P63" s="67">
        <v>3167.87</v>
      </c>
      <c r="Q63" s="67">
        <v>9028.4</v>
      </c>
      <c r="R63" s="68"/>
      <c r="S63" s="67">
        <v>1240</v>
      </c>
      <c r="T63" s="67">
        <v>3639.66</v>
      </c>
      <c r="U63" s="67">
        <v>7986.53</v>
      </c>
      <c r="V63" s="68"/>
      <c r="W63" s="67">
        <v>1210</v>
      </c>
      <c r="X63" s="67">
        <v>3547.36</v>
      </c>
      <c r="Y63" s="67">
        <v>7250.5</v>
      </c>
      <c r="Z63" s="68"/>
      <c r="AA63" s="67">
        <v>1820</v>
      </c>
      <c r="AB63" s="67">
        <v>4831.62</v>
      </c>
      <c r="AC63" s="67">
        <v>9108.9599999999991</v>
      </c>
      <c r="AD63" s="68"/>
      <c r="AE63" s="67">
        <v>1410</v>
      </c>
      <c r="AF63" s="67">
        <v>4309.66</v>
      </c>
      <c r="AG63" s="67">
        <v>7571.56</v>
      </c>
      <c r="AH63" s="68"/>
      <c r="AI63" s="67">
        <v>1770</v>
      </c>
      <c r="AJ63" s="67">
        <v>4517.09</v>
      </c>
      <c r="AK63" s="67">
        <v>10295.280000000001</v>
      </c>
      <c r="AL63" s="68"/>
      <c r="AM63" s="67">
        <v>1550</v>
      </c>
      <c r="AN63" s="67">
        <v>3545.7</v>
      </c>
      <c r="AO63" s="67">
        <v>6390.05</v>
      </c>
      <c r="AP63" s="68"/>
      <c r="AQ63" s="67"/>
      <c r="AR63" s="67"/>
      <c r="AS63" s="67"/>
      <c r="AT63" s="68"/>
      <c r="AU63" s="67"/>
      <c r="AV63" s="67"/>
      <c r="AW63" s="67"/>
      <c r="AX63" s="68"/>
      <c r="AY63" s="67"/>
      <c r="AZ63" s="67"/>
      <c r="BA63" s="69"/>
    </row>
    <row r="64" spans="1:53" ht="13.5" x14ac:dyDescent="0.25">
      <c r="A64" s="1">
        <v>62</v>
      </c>
      <c r="B64" s="1">
        <v>1</v>
      </c>
      <c r="C64" s="1" t="s">
        <v>65</v>
      </c>
      <c r="D64" s="1" t="s">
        <v>65</v>
      </c>
      <c r="E64" s="1" t="s">
        <v>65</v>
      </c>
      <c r="F64" s="70">
        <v>0</v>
      </c>
      <c r="G64" s="70">
        <v>150</v>
      </c>
      <c r="H64" s="70">
        <v>1630.56</v>
      </c>
      <c r="I64" s="70">
        <v>1479.31</v>
      </c>
      <c r="J64" s="71">
        <v>0</v>
      </c>
      <c r="K64" s="70">
        <v>850</v>
      </c>
      <c r="L64" s="70">
        <v>985.21</v>
      </c>
      <c r="M64" s="70">
        <v>1338.45</v>
      </c>
      <c r="N64" s="71">
        <v>0</v>
      </c>
      <c r="O64" s="70">
        <v>690</v>
      </c>
      <c r="P64" s="70">
        <v>1343.6</v>
      </c>
      <c r="Q64" s="70">
        <v>1192.78</v>
      </c>
      <c r="R64" s="71">
        <v>0</v>
      </c>
      <c r="S64" s="70">
        <v>720</v>
      </c>
      <c r="T64" s="70">
        <v>1809.02</v>
      </c>
      <c r="U64" s="70">
        <v>1493.12</v>
      </c>
      <c r="V64" s="71"/>
      <c r="W64" s="70">
        <v>570</v>
      </c>
      <c r="X64" s="70">
        <v>2163.9899999999998</v>
      </c>
      <c r="Y64" s="70">
        <v>1659.22</v>
      </c>
      <c r="Z64" s="71"/>
      <c r="AA64" s="70">
        <v>860</v>
      </c>
      <c r="AB64" s="70">
        <v>1478.45</v>
      </c>
      <c r="AC64" s="70">
        <v>1653.65</v>
      </c>
      <c r="AD64" s="71"/>
      <c r="AE64" s="70">
        <v>670</v>
      </c>
      <c r="AF64" s="70">
        <v>1510.49</v>
      </c>
      <c r="AG64" s="70">
        <v>1280.05</v>
      </c>
      <c r="AH64" s="71"/>
      <c r="AI64" s="70">
        <v>750</v>
      </c>
      <c r="AJ64" s="70">
        <v>1604.35</v>
      </c>
      <c r="AK64" s="70">
        <v>1587.61</v>
      </c>
      <c r="AL64" s="71"/>
      <c r="AM64" s="70">
        <v>750</v>
      </c>
      <c r="AN64" s="70">
        <v>1320.61</v>
      </c>
      <c r="AO64" s="70">
        <v>1519.94</v>
      </c>
      <c r="AP64" s="71"/>
      <c r="AQ64" s="70"/>
      <c r="AR64" s="70"/>
      <c r="AS64" s="70"/>
      <c r="AT64" s="71"/>
      <c r="AU64" s="70"/>
      <c r="AV64" s="70"/>
      <c r="AW64" s="70"/>
      <c r="AX64" s="71"/>
      <c r="AY64" s="70"/>
      <c r="AZ64" s="70"/>
      <c r="BA64" s="72"/>
    </row>
    <row r="65" spans="1:53" ht="13.5" x14ac:dyDescent="0.25">
      <c r="A65" s="1">
        <v>63</v>
      </c>
      <c r="B65" s="1">
        <v>1</v>
      </c>
      <c r="C65" s="1" t="s">
        <v>66</v>
      </c>
      <c r="D65" s="1" t="s">
        <v>66</v>
      </c>
      <c r="E65" s="1" t="s">
        <v>66</v>
      </c>
      <c r="F65" s="67"/>
      <c r="G65" s="67">
        <v>390</v>
      </c>
      <c r="H65" s="67">
        <v>624.54</v>
      </c>
      <c r="I65" s="67">
        <v>507.62</v>
      </c>
      <c r="J65" s="68"/>
      <c r="K65" s="67">
        <v>270</v>
      </c>
      <c r="L65" s="67">
        <v>525</v>
      </c>
      <c r="M65" s="67">
        <v>974.51</v>
      </c>
      <c r="N65" s="68"/>
      <c r="O65" s="67">
        <v>230</v>
      </c>
      <c r="P65" s="67">
        <v>650</v>
      </c>
      <c r="Q65" s="67">
        <v>1035.99</v>
      </c>
      <c r="R65" s="68"/>
      <c r="S65" s="67">
        <v>460</v>
      </c>
      <c r="T65" s="67">
        <v>362.5</v>
      </c>
      <c r="U65" s="67">
        <v>702.24</v>
      </c>
      <c r="V65" s="68"/>
      <c r="W65" s="67">
        <v>250</v>
      </c>
      <c r="X65" s="67">
        <v>762.5</v>
      </c>
      <c r="Y65" s="67">
        <v>661.27</v>
      </c>
      <c r="Z65" s="68"/>
      <c r="AA65" s="67">
        <v>460</v>
      </c>
      <c r="AB65" s="67">
        <v>825</v>
      </c>
      <c r="AC65" s="67">
        <v>902.8</v>
      </c>
      <c r="AD65" s="68"/>
      <c r="AE65" s="67">
        <v>480</v>
      </c>
      <c r="AF65" s="67">
        <v>550</v>
      </c>
      <c r="AG65" s="67">
        <v>550.9</v>
      </c>
      <c r="AH65" s="68"/>
      <c r="AI65" s="67">
        <v>400</v>
      </c>
      <c r="AJ65" s="67">
        <v>725</v>
      </c>
      <c r="AK65" s="67">
        <v>908.38</v>
      </c>
      <c r="AL65" s="68"/>
      <c r="AM65" s="67">
        <v>670</v>
      </c>
      <c r="AN65" s="67">
        <v>970.78</v>
      </c>
      <c r="AO65" s="67">
        <v>951.89</v>
      </c>
      <c r="AP65" s="68"/>
      <c r="AQ65" s="67"/>
      <c r="AR65" s="67"/>
      <c r="AS65" s="67"/>
      <c r="AT65" s="68"/>
      <c r="AU65" s="67"/>
      <c r="AV65" s="67"/>
      <c r="AW65" s="67"/>
      <c r="AX65" s="68"/>
      <c r="AY65" s="67"/>
      <c r="AZ65" s="67"/>
      <c r="BA65" s="69"/>
    </row>
    <row r="66" spans="1:53" ht="13.5" x14ac:dyDescent="0.25">
      <c r="A66" s="1">
        <v>64</v>
      </c>
      <c r="B66" s="1">
        <v>1</v>
      </c>
      <c r="C66" s="1" t="s">
        <v>67</v>
      </c>
      <c r="D66" s="1" t="s">
        <v>67</v>
      </c>
      <c r="E66" s="1" t="s">
        <v>67</v>
      </c>
      <c r="F66" s="70">
        <v>752.87</v>
      </c>
      <c r="G66" s="70">
        <v>35741.5</v>
      </c>
      <c r="H66" s="70">
        <v>40886.86</v>
      </c>
      <c r="I66" s="70">
        <v>55058.91</v>
      </c>
      <c r="J66" s="71">
        <v>666.8</v>
      </c>
      <c r="K66" s="70">
        <v>26986</v>
      </c>
      <c r="L66" s="70">
        <v>36834.9</v>
      </c>
      <c r="M66" s="70">
        <v>46008.83</v>
      </c>
      <c r="N66" s="71">
        <v>563.65</v>
      </c>
      <c r="O66" s="70">
        <v>48995</v>
      </c>
      <c r="P66" s="70">
        <v>32317.439999999999</v>
      </c>
      <c r="Q66" s="70">
        <v>50950.22</v>
      </c>
      <c r="R66" s="71">
        <v>627.22</v>
      </c>
      <c r="S66" s="70">
        <v>20790</v>
      </c>
      <c r="T66" s="70">
        <v>35996.75</v>
      </c>
      <c r="U66" s="70">
        <v>45809.11</v>
      </c>
      <c r="V66" s="71">
        <v>894.78</v>
      </c>
      <c r="W66" s="70">
        <v>35480</v>
      </c>
      <c r="X66" s="70">
        <v>36913.93</v>
      </c>
      <c r="Y66" s="70">
        <v>54885.440000000002</v>
      </c>
      <c r="Z66" s="71">
        <v>959.94</v>
      </c>
      <c r="AA66" s="70">
        <v>42300</v>
      </c>
      <c r="AB66" s="70">
        <v>47903.75</v>
      </c>
      <c r="AC66" s="70">
        <v>66022.91</v>
      </c>
      <c r="AD66" s="71">
        <v>871.33</v>
      </c>
      <c r="AE66" s="70">
        <v>23000</v>
      </c>
      <c r="AF66" s="70">
        <v>45098.69</v>
      </c>
      <c r="AG66" s="70">
        <v>43296.88</v>
      </c>
      <c r="AH66" s="71">
        <v>756.01</v>
      </c>
      <c r="AI66" s="70">
        <v>74095</v>
      </c>
      <c r="AJ66" s="70">
        <v>44143.25</v>
      </c>
      <c r="AK66" s="70">
        <v>76795.13</v>
      </c>
      <c r="AL66" s="71">
        <v>699.11</v>
      </c>
      <c r="AM66" s="70">
        <v>95123.24</v>
      </c>
      <c r="AN66" s="70">
        <v>49939.25</v>
      </c>
      <c r="AO66" s="70">
        <v>3353.04</v>
      </c>
      <c r="AP66" s="71"/>
      <c r="AQ66" s="70"/>
      <c r="AR66" s="70"/>
      <c r="AS66" s="70"/>
      <c r="AT66" s="71"/>
      <c r="AU66" s="70"/>
      <c r="AV66" s="70"/>
      <c r="AW66" s="70"/>
      <c r="AX66" s="71"/>
      <c r="AY66" s="70"/>
      <c r="AZ66" s="70"/>
      <c r="BA66" s="72"/>
    </row>
    <row r="67" spans="1:53" ht="13.5" x14ac:dyDescent="0.25">
      <c r="A67" s="1">
        <v>65</v>
      </c>
      <c r="B67" s="1">
        <v>1</v>
      </c>
      <c r="C67" s="1" t="s">
        <v>68</v>
      </c>
      <c r="D67" s="1" t="s">
        <v>68</v>
      </c>
      <c r="E67" s="1" t="s">
        <v>68</v>
      </c>
      <c r="F67" s="67">
        <v>49.14</v>
      </c>
      <c r="G67" s="67">
        <v>1250</v>
      </c>
      <c r="H67" s="67">
        <v>2269.52</v>
      </c>
      <c r="I67" s="67">
        <v>3083.03</v>
      </c>
      <c r="J67" s="68">
        <v>94.09</v>
      </c>
      <c r="K67" s="67">
        <v>880</v>
      </c>
      <c r="L67" s="67">
        <v>2574.64</v>
      </c>
      <c r="M67" s="67">
        <v>2745.04</v>
      </c>
      <c r="N67" s="68">
        <v>519.54999999999995</v>
      </c>
      <c r="O67" s="67">
        <v>900</v>
      </c>
      <c r="P67" s="67">
        <v>2871.26</v>
      </c>
      <c r="Q67" s="67">
        <v>2703.89</v>
      </c>
      <c r="R67" s="68">
        <v>83.74</v>
      </c>
      <c r="S67" s="67">
        <v>1080</v>
      </c>
      <c r="T67" s="67">
        <v>2588.9899999999998</v>
      </c>
      <c r="U67" s="67">
        <v>2249.62</v>
      </c>
      <c r="V67" s="68">
        <v>101.12</v>
      </c>
      <c r="W67" s="67">
        <v>730</v>
      </c>
      <c r="X67" s="67">
        <v>2389.65</v>
      </c>
      <c r="Y67" s="67">
        <v>2474.38</v>
      </c>
      <c r="Z67" s="68">
        <v>151.61000000000001</v>
      </c>
      <c r="AA67" s="67">
        <v>1500</v>
      </c>
      <c r="AB67" s="67">
        <v>2178.21</v>
      </c>
      <c r="AC67" s="67">
        <v>2472.23</v>
      </c>
      <c r="AD67" s="68">
        <v>177.54</v>
      </c>
      <c r="AE67" s="67">
        <v>2210</v>
      </c>
      <c r="AF67" s="67">
        <v>1487.46</v>
      </c>
      <c r="AG67" s="67">
        <v>1917.4</v>
      </c>
      <c r="AH67" s="68">
        <v>307.85000000000002</v>
      </c>
      <c r="AI67" s="67">
        <v>2830</v>
      </c>
      <c r="AJ67" s="67">
        <v>2205.06</v>
      </c>
      <c r="AK67" s="67">
        <v>2102.9299999999998</v>
      </c>
      <c r="AL67" s="68">
        <v>131.29</v>
      </c>
      <c r="AM67" s="67">
        <v>2170</v>
      </c>
      <c r="AN67" s="67">
        <v>2262.5</v>
      </c>
      <c r="AO67" s="67">
        <v>2473.73</v>
      </c>
      <c r="AP67" s="68"/>
      <c r="AQ67" s="67"/>
      <c r="AR67" s="67"/>
      <c r="AS67" s="67"/>
      <c r="AT67" s="68"/>
      <c r="AU67" s="67"/>
      <c r="AV67" s="67"/>
      <c r="AW67" s="67"/>
      <c r="AX67" s="68"/>
      <c r="AY67" s="67"/>
      <c r="AZ67" s="67"/>
      <c r="BA67" s="69"/>
    </row>
    <row r="68" spans="1:53" ht="13.5" x14ac:dyDescent="0.25">
      <c r="A68" s="1">
        <v>66</v>
      </c>
      <c r="B68" s="1">
        <v>1</v>
      </c>
      <c r="C68" s="1" t="s">
        <v>69</v>
      </c>
      <c r="D68" s="1" t="s">
        <v>69</v>
      </c>
      <c r="E68" s="1" t="s">
        <v>69</v>
      </c>
      <c r="F68" s="70">
        <v>0</v>
      </c>
      <c r="G68" s="70">
        <v>2450</v>
      </c>
      <c r="H68" s="70">
        <v>4661.6400000000003</v>
      </c>
      <c r="I68" s="70">
        <v>5673.44</v>
      </c>
      <c r="J68" s="71">
        <v>0</v>
      </c>
      <c r="K68" s="70">
        <v>2520</v>
      </c>
      <c r="L68" s="70">
        <v>4395.58</v>
      </c>
      <c r="M68" s="70">
        <v>5366.21</v>
      </c>
      <c r="N68" s="71">
        <v>0</v>
      </c>
      <c r="O68" s="70">
        <v>2750</v>
      </c>
      <c r="P68" s="70">
        <v>4837.5</v>
      </c>
      <c r="Q68" s="70">
        <v>4951.67</v>
      </c>
      <c r="R68" s="71">
        <v>0</v>
      </c>
      <c r="S68" s="70">
        <v>2380</v>
      </c>
      <c r="T68" s="70">
        <v>4475</v>
      </c>
      <c r="U68" s="70">
        <v>4864.3100000000004</v>
      </c>
      <c r="V68" s="71">
        <v>0</v>
      </c>
      <c r="W68" s="70">
        <v>2560</v>
      </c>
      <c r="X68" s="70">
        <v>4450</v>
      </c>
      <c r="Y68" s="70">
        <v>5207.08</v>
      </c>
      <c r="Z68" s="71">
        <v>0</v>
      </c>
      <c r="AA68" s="70">
        <v>3190</v>
      </c>
      <c r="AB68" s="70">
        <v>7012.5</v>
      </c>
      <c r="AC68" s="70">
        <v>6417.78</v>
      </c>
      <c r="AD68" s="71">
        <v>0</v>
      </c>
      <c r="AE68" s="70">
        <v>2580</v>
      </c>
      <c r="AF68" s="70">
        <v>6487.5</v>
      </c>
      <c r="AG68" s="70">
        <v>5776.53</v>
      </c>
      <c r="AH68" s="71">
        <v>0</v>
      </c>
      <c r="AI68" s="70">
        <v>2890</v>
      </c>
      <c r="AJ68" s="70">
        <v>5962.5</v>
      </c>
      <c r="AK68" s="70">
        <v>6180.95</v>
      </c>
      <c r="AL68" s="71">
        <v>0</v>
      </c>
      <c r="AM68" s="70">
        <v>3400</v>
      </c>
      <c r="AN68" s="70">
        <v>4795.2700000000004</v>
      </c>
      <c r="AO68" s="70">
        <v>5236</v>
      </c>
      <c r="AP68" s="71"/>
      <c r="AQ68" s="70"/>
      <c r="AR68" s="70"/>
      <c r="AS68" s="70"/>
      <c r="AT68" s="71"/>
      <c r="AU68" s="70"/>
      <c r="AV68" s="70"/>
      <c r="AW68" s="70"/>
      <c r="AX68" s="71"/>
      <c r="AY68" s="70"/>
      <c r="AZ68" s="70"/>
      <c r="BA68" s="72"/>
    </row>
    <row r="69" spans="1:53" ht="14.25" thickBot="1" x14ac:dyDescent="0.3">
      <c r="A69" s="1">
        <v>67</v>
      </c>
      <c r="B69" s="1">
        <v>1</v>
      </c>
      <c r="C69" s="1" t="s">
        <v>70</v>
      </c>
      <c r="D69" s="1" t="s">
        <v>70</v>
      </c>
      <c r="E69" s="1" t="s">
        <v>70</v>
      </c>
      <c r="F69" s="67">
        <v>285</v>
      </c>
      <c r="G69" s="67">
        <v>670.5</v>
      </c>
      <c r="H69" s="67">
        <v>1873.44</v>
      </c>
      <c r="I69" s="67">
        <v>1651.18</v>
      </c>
      <c r="J69" s="68">
        <v>215</v>
      </c>
      <c r="K69" s="67">
        <v>811.5</v>
      </c>
      <c r="L69" s="67">
        <v>1320.81</v>
      </c>
      <c r="M69" s="67">
        <v>1624.36</v>
      </c>
      <c r="N69" s="68">
        <v>340</v>
      </c>
      <c r="O69" s="67">
        <v>773</v>
      </c>
      <c r="P69" s="67">
        <v>1951.08</v>
      </c>
      <c r="Q69" s="67">
        <v>1605.28</v>
      </c>
      <c r="R69" s="68">
        <v>610</v>
      </c>
      <c r="S69" s="67">
        <v>1140</v>
      </c>
      <c r="T69" s="67">
        <v>1863.42</v>
      </c>
      <c r="U69" s="67">
        <v>1941.98</v>
      </c>
      <c r="V69" s="68">
        <v>0</v>
      </c>
      <c r="W69" s="67">
        <v>452</v>
      </c>
      <c r="X69" s="67">
        <v>2868.15</v>
      </c>
      <c r="Y69" s="67">
        <v>2136.2600000000002</v>
      </c>
      <c r="Z69" s="68">
        <v>176.68</v>
      </c>
      <c r="AA69" s="67">
        <v>841.5</v>
      </c>
      <c r="AB69" s="67">
        <v>3855.67</v>
      </c>
      <c r="AC69" s="67">
        <v>3097.99</v>
      </c>
      <c r="AD69" s="68">
        <v>78</v>
      </c>
      <c r="AE69" s="67">
        <v>703.5</v>
      </c>
      <c r="AF69" s="67">
        <v>3112.5</v>
      </c>
      <c r="AG69" s="67">
        <v>2292.7199999999998</v>
      </c>
      <c r="AH69" s="68">
        <v>205.34</v>
      </c>
      <c r="AI69" s="67">
        <v>872</v>
      </c>
      <c r="AJ69" s="67">
        <v>3291.13</v>
      </c>
      <c r="AK69" s="67">
        <v>2611.1799999999998</v>
      </c>
      <c r="AL69" s="68">
        <v>116.68</v>
      </c>
      <c r="AM69" s="67">
        <v>951</v>
      </c>
      <c r="AN69" s="67">
        <v>3572.96</v>
      </c>
      <c r="AO69" s="67">
        <v>2581.13</v>
      </c>
      <c r="AP69" s="68"/>
      <c r="AQ69" s="67"/>
      <c r="AR69" s="67"/>
      <c r="AS69" s="67"/>
      <c r="AT69" s="68"/>
      <c r="AU69" s="67"/>
      <c r="AV69" s="67"/>
      <c r="AW69" s="67"/>
      <c r="AX69" s="68"/>
      <c r="AY69" s="67"/>
      <c r="AZ69" s="67"/>
      <c r="BA69" s="69"/>
    </row>
    <row r="70" spans="1:53" ht="56.25" customHeight="1" thickBot="1" x14ac:dyDescent="0.3">
      <c r="A70" s="1"/>
      <c r="B70" s="1"/>
      <c r="C70" s="1"/>
      <c r="D70" s="1"/>
      <c r="E70" s="1"/>
      <c r="F70" s="73">
        <f t="shared" ref="F70:BA70" si="0">SUM(F3:F69)</f>
        <v>186645.23000000004</v>
      </c>
      <c r="G70" s="73">
        <f t="shared" si="0"/>
        <v>1113512.1800000002</v>
      </c>
      <c r="H70" s="73">
        <f t="shared" si="0"/>
        <v>1715258.0599999996</v>
      </c>
      <c r="I70" s="74">
        <f t="shared" si="0"/>
        <v>2160731.0499999998</v>
      </c>
      <c r="J70" s="73">
        <f t="shared" si="0"/>
        <v>172714.48</v>
      </c>
      <c r="K70" s="73">
        <f t="shared" si="0"/>
        <v>924185.32</v>
      </c>
      <c r="L70" s="73">
        <f t="shared" si="0"/>
        <v>1566058.67</v>
      </c>
      <c r="M70" s="74">
        <f t="shared" si="0"/>
        <v>1857677.0400000003</v>
      </c>
      <c r="N70" s="73">
        <f t="shared" si="0"/>
        <v>172769.15999999997</v>
      </c>
      <c r="O70" s="73">
        <f t="shared" si="0"/>
        <v>1036861.7100000001</v>
      </c>
      <c r="P70" s="73">
        <f t="shared" si="0"/>
        <v>1551910.08</v>
      </c>
      <c r="Q70" s="73">
        <f t="shared" si="0"/>
        <v>1888376.9999999991</v>
      </c>
      <c r="R70" s="75">
        <f t="shared" si="0"/>
        <v>175296.09000000003</v>
      </c>
      <c r="S70" s="73">
        <f t="shared" si="0"/>
        <v>949633.82000000007</v>
      </c>
      <c r="T70" s="73">
        <f t="shared" si="0"/>
        <v>1699912.8499999999</v>
      </c>
      <c r="U70" s="73">
        <f t="shared" si="0"/>
        <v>2029986.81</v>
      </c>
      <c r="V70" s="75">
        <f t="shared" si="0"/>
        <v>208665.94</v>
      </c>
      <c r="W70" s="73">
        <f t="shared" si="0"/>
        <v>980729.04999999993</v>
      </c>
      <c r="X70" s="73">
        <f t="shared" si="0"/>
        <v>1806346.2199999995</v>
      </c>
      <c r="Y70" s="74">
        <f t="shared" si="0"/>
        <v>2037563.39</v>
      </c>
      <c r="Z70" s="73">
        <f t="shared" si="0"/>
        <v>243586.87999999995</v>
      </c>
      <c r="AA70" s="73">
        <f t="shared" si="0"/>
        <v>2008266.5599999998</v>
      </c>
      <c r="AB70" s="73">
        <f t="shared" si="0"/>
        <v>2032562.2599999988</v>
      </c>
      <c r="AC70" s="73">
        <f t="shared" si="0"/>
        <v>2662966.4299999992</v>
      </c>
      <c r="AD70" s="75">
        <f t="shared" si="0"/>
        <v>188780.89</v>
      </c>
      <c r="AE70" s="73">
        <f t="shared" si="0"/>
        <v>1419331.75</v>
      </c>
      <c r="AF70" s="73">
        <f t="shared" si="0"/>
        <v>1654103.5899999996</v>
      </c>
      <c r="AG70" s="73">
        <f t="shared" si="0"/>
        <v>2016581.7899999996</v>
      </c>
      <c r="AH70" s="75">
        <f t="shared" si="0"/>
        <v>198203.82</v>
      </c>
      <c r="AI70" s="73">
        <f t="shared" si="0"/>
        <v>1372672.1099999999</v>
      </c>
      <c r="AJ70" s="73">
        <f t="shared" si="0"/>
        <v>1838514.26</v>
      </c>
      <c r="AK70" s="73">
        <f t="shared" si="0"/>
        <v>2104709.7999999998</v>
      </c>
      <c r="AL70" s="75">
        <f t="shared" si="0"/>
        <v>212328.11000000002</v>
      </c>
      <c r="AM70" s="73">
        <f t="shared" si="0"/>
        <v>1407277.7199999997</v>
      </c>
      <c r="AN70" s="73">
        <f t="shared" si="0"/>
        <v>1755234.3800000001</v>
      </c>
      <c r="AO70" s="73">
        <f t="shared" si="0"/>
        <v>2109774.4799999995</v>
      </c>
      <c r="AP70" s="75">
        <f t="shared" si="0"/>
        <v>0</v>
      </c>
      <c r="AQ70" s="73">
        <f t="shared" si="0"/>
        <v>0</v>
      </c>
      <c r="AR70" s="73">
        <f t="shared" si="0"/>
        <v>0</v>
      </c>
      <c r="AS70" s="74">
        <f t="shared" si="0"/>
        <v>0</v>
      </c>
      <c r="AT70" s="73">
        <f t="shared" si="0"/>
        <v>0</v>
      </c>
      <c r="AU70" s="73">
        <f t="shared" si="0"/>
        <v>0</v>
      </c>
      <c r="AV70" s="73">
        <f t="shared" si="0"/>
        <v>0</v>
      </c>
      <c r="AW70" s="73">
        <f t="shared" si="0"/>
        <v>0</v>
      </c>
      <c r="AX70" s="75">
        <f t="shared" si="0"/>
        <v>0</v>
      </c>
      <c r="AY70" s="73">
        <f t="shared" si="0"/>
        <v>0</v>
      </c>
      <c r="AZ70" s="73">
        <f t="shared" si="0"/>
        <v>0</v>
      </c>
      <c r="BA70" s="74">
        <f t="shared" si="0"/>
        <v>0</v>
      </c>
    </row>
    <row r="71" spans="1:53" ht="27" x14ac:dyDescent="0.25">
      <c r="A71" s="3" t="s">
        <v>93</v>
      </c>
      <c r="B71" s="3" t="s">
        <v>94</v>
      </c>
      <c r="C71" s="3"/>
      <c r="D71" s="3" t="s">
        <v>136</v>
      </c>
      <c r="E71" s="1"/>
    </row>
    <row r="72" spans="1:53" ht="13.5" x14ac:dyDescent="0.25">
      <c r="A72" s="1">
        <v>1</v>
      </c>
      <c r="B72" s="1" t="s">
        <v>74</v>
      </c>
      <c r="C72" s="1"/>
      <c r="D72" s="1" t="s">
        <v>137</v>
      </c>
      <c r="E72" s="1"/>
    </row>
    <row r="73" spans="1:53" ht="13.5" x14ac:dyDescent="0.25">
      <c r="A73" s="1">
        <v>2</v>
      </c>
      <c r="B73" s="1" t="s">
        <v>75</v>
      </c>
      <c r="C73" s="1"/>
      <c r="D73" s="1" t="s">
        <v>138</v>
      </c>
      <c r="E73" s="1"/>
    </row>
    <row r="74" spans="1:53" ht="13.5" x14ac:dyDescent="0.25">
      <c r="A74" s="1">
        <v>3</v>
      </c>
      <c r="B74" s="1" t="s">
        <v>76</v>
      </c>
      <c r="C74" s="1"/>
      <c r="D74" s="1" t="s">
        <v>139</v>
      </c>
      <c r="E74" s="1"/>
    </row>
    <row r="75" spans="1:53" ht="13.5" x14ac:dyDescent="0.25">
      <c r="A75" s="1">
        <v>4</v>
      </c>
      <c r="B75" s="1" t="s">
        <v>77</v>
      </c>
      <c r="C75" s="1"/>
      <c r="D75" s="1" t="s">
        <v>140</v>
      </c>
      <c r="E75" s="1"/>
    </row>
    <row r="76" spans="1:53" ht="13.5" x14ac:dyDescent="0.25">
      <c r="A76" s="1">
        <v>5</v>
      </c>
      <c r="B76" s="1" t="s">
        <v>78</v>
      </c>
      <c r="C76" s="1"/>
      <c r="D76" s="1" t="s">
        <v>141</v>
      </c>
      <c r="E76" s="1"/>
    </row>
    <row r="77" spans="1:53" ht="13.5" x14ac:dyDescent="0.25">
      <c r="A77" s="1"/>
      <c r="B77" s="1" t="s">
        <v>79</v>
      </c>
      <c r="C77" s="1"/>
      <c r="D77" s="1"/>
      <c r="E77" s="1"/>
    </row>
    <row r="78" spans="1:53" ht="13.5" x14ac:dyDescent="0.25">
      <c r="A78" s="1"/>
      <c r="B78" s="1" t="s">
        <v>80</v>
      </c>
      <c r="C78" s="1"/>
      <c r="D78" s="1"/>
      <c r="E78" s="1"/>
    </row>
    <row r="79" spans="1:53" ht="13.5" x14ac:dyDescent="0.25">
      <c r="A79" s="1"/>
      <c r="B79" s="1" t="s">
        <v>81</v>
      </c>
      <c r="C79" s="1"/>
      <c r="D79" s="1"/>
      <c r="E79" s="1"/>
    </row>
    <row r="80" spans="1:53" ht="13.5" x14ac:dyDescent="0.25">
      <c r="A80" s="1"/>
      <c r="B80" s="1" t="s">
        <v>2</v>
      </c>
      <c r="C80" s="1"/>
      <c r="D80" s="1"/>
      <c r="E80" s="1"/>
    </row>
    <row r="81" spans="1:5" ht="13.5" x14ac:dyDescent="0.25">
      <c r="A81" s="1"/>
      <c r="B81" s="1" t="s">
        <v>3</v>
      </c>
      <c r="C81" s="1"/>
      <c r="D81" s="1"/>
      <c r="E81" s="1"/>
    </row>
    <row r="82" spans="1:5" ht="13.5" x14ac:dyDescent="0.25">
      <c r="A82" s="1"/>
      <c r="B82" s="1" t="s">
        <v>72</v>
      </c>
      <c r="C82" s="1"/>
      <c r="D82" s="1"/>
      <c r="E82" s="1"/>
    </row>
    <row r="83" spans="1:5" ht="13.5" x14ac:dyDescent="0.25">
      <c r="A83" s="1"/>
      <c r="B83" s="1" t="s">
        <v>73</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sheetData>
  <sheetProtection algorithmName="SHA-512" hashValue="tFpHIgIyvXOQgK6MStyB7krXZnjhvowTmgRgWYbSRG1WSStMszdN+etOFv0LsaYgdbgVJEYWI/c7TH8H6+uQ4Q==" saltValue="xW5YJvFkSp3J1iVfHRcp8Q==" spinCount="100000" sheet="1" objects="1" scenarios="1"/>
  <sortState xmlns:xlrd2="http://schemas.microsoft.com/office/spreadsheetml/2017/richdata2" ref="A3:E69">
    <sortCondition ref="E3:E69"/>
  </sortState>
  <mergeCells count="12">
    <mergeCell ref="AX1:BA1"/>
    <mergeCell ref="F1:I1"/>
    <mergeCell ref="J1:M1"/>
    <mergeCell ref="N1:Q1"/>
    <mergeCell ref="R1:U1"/>
    <mergeCell ref="V1:Y1"/>
    <mergeCell ref="Z1:AC1"/>
    <mergeCell ref="AD1:AG1"/>
    <mergeCell ref="AH1:AK1"/>
    <mergeCell ref="AL1:AO1"/>
    <mergeCell ref="AP1:AS1"/>
    <mergeCell ref="AT1:AW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2008-111</vt:lpstr>
      <vt:lpstr>ReportInfo</vt:lpstr>
      <vt:lpstr>LookupData</vt:lpstr>
      <vt:lpstr>'2008-111'!Print_Area</vt:lpstr>
      <vt:lpstr>'2008-111'!Print_Titles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2017-11-13T07:56:40Z</cp:lastPrinted>
  <dcterms:created xsi:type="dcterms:W3CDTF">1996-10-14T23:33:28Z</dcterms:created>
  <dcterms:modified xsi:type="dcterms:W3CDTF">2023-08-15T19:56:30Z</dcterms:modified>
</cp:coreProperties>
</file>