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R:\!CFY2122\Forms &amp; Instructions\7 Standard\Annual\"/>
    </mc:Choice>
  </mc:AlternateContent>
  <xr:revisionPtr revIDLastSave="0" documentId="13_ncr:1_{FF065400-1260-4725-8469-42D59979BB9D}" xr6:coauthVersionLast="47" xr6:coauthVersionMax="47" xr10:uidLastSave="{00000000-0000-0000-0000-000000000000}"/>
  <workbookProtection workbookAlgorithmName="SHA-512" workbookHashValue="AXnxAEc754amU13sm2aMr0BXCeC0MkAmHebhlYyOnNcf4JjVyjgakBWi4yyysn1SvA5xhQyxg+5Jwlih8ulphQ==" workbookSaltValue="814nru5EjJkl19BZ6f3Ttg==" workbookSpinCount="100000" lockStructure="1"/>
  <bookViews>
    <workbookView xWindow="28680" yWindow="-120" windowWidth="29040" windowHeight="15840" tabRatio="602" xr2:uid="{00000000-000D-0000-FFFF-FFFF00000000}"/>
  </bookViews>
  <sheets>
    <sheet name="Fiscal Management" sheetId="44" r:id="rId1"/>
    <sheet name="ReportInfo" sheetId="52" state="hidden" r:id="rId2"/>
    <sheet name="LookupData" sheetId="46" state="hidden" r:id="rId3"/>
  </sheets>
  <definedNames>
    <definedName name="_xlnm._FilterDatabase" localSheetId="2" hidden="1">LookupData!$A$1:$AX$70</definedName>
    <definedName name="_xlnm.Print_Area" localSheetId="0">'Fiscal Management'!$A$1:$R$28</definedName>
    <definedName name="_xlnm.Print_Titles" localSheetId="0">'Fiscal Management'!$1:$4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3" i="52" l="1"/>
  <c r="R34" i="52"/>
  <c r="R35" i="52"/>
  <c r="R36" i="52"/>
  <c r="F33" i="52"/>
  <c r="G33" i="52"/>
  <c r="H33" i="52"/>
  <c r="I33" i="52"/>
  <c r="J33" i="52"/>
  <c r="K33" i="52"/>
  <c r="L33" i="52"/>
  <c r="M33" i="52"/>
  <c r="N33" i="52"/>
  <c r="O33" i="52"/>
  <c r="P33" i="52"/>
  <c r="Q33" i="52"/>
  <c r="F34" i="52"/>
  <c r="G34" i="52"/>
  <c r="H34" i="52"/>
  <c r="I34" i="52"/>
  <c r="J34" i="52"/>
  <c r="K34" i="52"/>
  <c r="L34" i="52"/>
  <c r="M34" i="52"/>
  <c r="N34" i="52"/>
  <c r="O34" i="52"/>
  <c r="P34" i="52"/>
  <c r="Q34" i="52"/>
  <c r="H35" i="52"/>
  <c r="K35" i="52"/>
  <c r="N35" i="52"/>
  <c r="Q35" i="52"/>
  <c r="H36" i="52"/>
  <c r="K36" i="52"/>
  <c r="N36" i="52"/>
  <c r="Q36" i="52"/>
  <c r="E33" i="52"/>
  <c r="E34" i="52"/>
  <c r="E35" i="52"/>
  <c r="E36" i="52"/>
  <c r="I19" i="52"/>
  <c r="I20" i="52"/>
  <c r="I21" i="52"/>
  <c r="I22" i="52"/>
  <c r="I23" i="52"/>
  <c r="I24" i="52"/>
  <c r="I25" i="52"/>
  <c r="I26" i="52"/>
  <c r="I27" i="52"/>
  <c r="I28" i="52"/>
  <c r="I29" i="52"/>
  <c r="I30" i="52"/>
  <c r="I31" i="52"/>
  <c r="H19" i="52"/>
  <c r="H20" i="52"/>
  <c r="G21" i="52"/>
  <c r="H21" i="52"/>
  <c r="G22" i="52"/>
  <c r="H22" i="52"/>
  <c r="H23" i="52"/>
  <c r="G24" i="52"/>
  <c r="H24" i="52"/>
  <c r="G25" i="52"/>
  <c r="H25" i="52"/>
  <c r="G26" i="52"/>
  <c r="H26" i="52"/>
  <c r="G27" i="52"/>
  <c r="H27" i="52"/>
  <c r="G28" i="52"/>
  <c r="H28" i="52"/>
  <c r="G29" i="52"/>
  <c r="H29" i="52"/>
  <c r="G30" i="52"/>
  <c r="H30" i="52"/>
  <c r="G31" i="52"/>
  <c r="H31" i="52"/>
  <c r="F21" i="52"/>
  <c r="F22" i="52"/>
  <c r="F24" i="52"/>
  <c r="F25" i="52"/>
  <c r="F26" i="52"/>
  <c r="F27" i="52"/>
  <c r="F28" i="52"/>
  <c r="F29" i="52"/>
  <c r="F30" i="52"/>
  <c r="F31" i="52"/>
  <c r="E19" i="52"/>
  <c r="E20" i="52"/>
  <c r="E21" i="52"/>
  <c r="E22" i="52"/>
  <c r="E23" i="52"/>
  <c r="E24" i="52"/>
  <c r="E25" i="52"/>
  <c r="E26" i="52"/>
  <c r="E27" i="52"/>
  <c r="E28" i="52"/>
  <c r="E29" i="52"/>
  <c r="E30" i="52"/>
  <c r="E31" i="52"/>
  <c r="B5" i="52"/>
  <c r="Q23" i="44"/>
  <c r="P23" i="44"/>
  <c r="O23" i="44"/>
  <c r="N23" i="44"/>
  <c r="M23" i="44"/>
  <c r="L23" i="44"/>
  <c r="K23" i="44"/>
  <c r="J23" i="44"/>
  <c r="I23" i="44"/>
  <c r="H23" i="44"/>
  <c r="G23" i="44"/>
  <c r="F23" i="44"/>
  <c r="A31" i="44"/>
  <c r="Q70" i="46" l="1"/>
  <c r="P18" i="44" l="1"/>
  <c r="Q18" i="44" s="1"/>
  <c r="P15" i="44"/>
  <c r="P17" i="44"/>
  <c r="A2" i="44" l="1"/>
  <c r="AS70" i="46"/>
  <c r="AR70" i="46"/>
  <c r="AQ70" i="46"/>
  <c r="AP70" i="46"/>
  <c r="AD70" i="46"/>
  <c r="AE70" i="46"/>
  <c r="AF70" i="46"/>
  <c r="AG70" i="46"/>
  <c r="AH70" i="46"/>
  <c r="AI70" i="46"/>
  <c r="AJ70" i="46"/>
  <c r="AK70" i="46"/>
  <c r="AL70" i="46"/>
  <c r="AM70" i="46"/>
  <c r="AN70" i="46"/>
  <c r="AO70" i="46"/>
  <c r="P70" i="46" l="1"/>
  <c r="O70" i="46"/>
  <c r="N70" i="46"/>
  <c r="M70" i="46"/>
  <c r="L70" i="46"/>
  <c r="K70" i="46"/>
  <c r="J70" i="46"/>
  <c r="I70" i="46"/>
  <c r="H70" i="46"/>
  <c r="B7" i="52" l="1"/>
  <c r="Q15" i="44"/>
  <c r="Q28" i="44"/>
  <c r="N28" i="44"/>
  <c r="K28" i="44"/>
  <c r="H28" i="44"/>
  <c r="Q27" i="44"/>
  <c r="N27" i="44"/>
  <c r="K27" i="44"/>
  <c r="H27" i="44"/>
  <c r="G26" i="44"/>
  <c r="H26" i="44"/>
  <c r="I26" i="44"/>
  <c r="J26" i="44"/>
  <c r="K26" i="44"/>
  <c r="L26" i="44"/>
  <c r="M26" i="44"/>
  <c r="N26" i="44"/>
  <c r="O26" i="44"/>
  <c r="P26" i="44"/>
  <c r="Q26" i="44"/>
  <c r="F26" i="44"/>
  <c r="H25" i="44"/>
  <c r="I25" i="44"/>
  <c r="J25" i="44"/>
  <c r="K25" i="44"/>
  <c r="L25" i="44"/>
  <c r="M25" i="44"/>
  <c r="N25" i="44"/>
  <c r="O25" i="44"/>
  <c r="P25" i="44"/>
  <c r="Q25" i="44"/>
  <c r="G25" i="44"/>
  <c r="F25" i="44"/>
  <c r="P22" i="44"/>
  <c r="Q22" i="44" s="1"/>
  <c r="P21" i="44"/>
  <c r="Q21" i="44" s="1"/>
  <c r="P20" i="44"/>
  <c r="Q20" i="44" s="1"/>
  <c r="P19" i="44"/>
  <c r="Q19" i="44" s="1"/>
  <c r="Q17" i="44"/>
  <c r="P16" i="44"/>
  <c r="Q16" i="44" s="1"/>
  <c r="P13" i="44"/>
  <c r="Q13" i="44" s="1"/>
  <c r="P12" i="44"/>
  <c r="G18" i="52" l="1"/>
  <c r="F18" i="52"/>
  <c r="B35" i="52"/>
  <c r="B36" i="52"/>
  <c r="B33" i="52"/>
  <c r="B34" i="52"/>
  <c r="F32" i="52"/>
  <c r="G32" i="52"/>
  <c r="H32" i="52"/>
  <c r="I32" i="52"/>
  <c r="J32" i="52"/>
  <c r="K32" i="52"/>
  <c r="L32" i="52"/>
  <c r="M32" i="52"/>
  <c r="N32" i="52"/>
  <c r="O32" i="52"/>
  <c r="P32" i="52"/>
  <c r="Q32" i="52"/>
  <c r="E32" i="52"/>
  <c r="A32" i="52"/>
  <c r="B32" i="52"/>
  <c r="C32" i="52"/>
  <c r="D32" i="52"/>
  <c r="D19" i="52"/>
  <c r="B6" i="52"/>
  <c r="A11" i="44"/>
  <c r="D20" i="52" s="1"/>
  <c r="A12" i="44" l="1"/>
  <c r="D21" i="52" l="1"/>
  <c r="A13" i="44"/>
  <c r="E1" i="52"/>
  <c r="B8" i="52" s="1"/>
  <c r="A14" i="44" l="1"/>
  <c r="D23" i="52" s="1"/>
  <c r="D22" i="52"/>
  <c r="A15" i="44"/>
  <c r="A19" i="52"/>
  <c r="A23" i="52" s="1"/>
  <c r="D24" i="52" l="1"/>
  <c r="A16" i="44"/>
  <c r="A36" i="52"/>
  <c r="A33" i="52"/>
  <c r="A35" i="52"/>
  <c r="A34" i="52"/>
  <c r="A22" i="52"/>
  <c r="A31" i="52"/>
  <c r="A30" i="52"/>
  <c r="A27" i="52"/>
  <c r="A20" i="52"/>
  <c r="A26" i="52"/>
  <c r="A29" i="52"/>
  <c r="A21" i="52"/>
  <c r="A28" i="52"/>
  <c r="A24" i="52"/>
  <c r="A25" i="52"/>
  <c r="D25" i="52" l="1"/>
  <c r="A17" i="44"/>
  <c r="D26" i="52" l="1"/>
  <c r="A18" i="44"/>
  <c r="D27" i="52" l="1"/>
  <c r="A19" i="44"/>
  <c r="D28" i="52" l="1"/>
  <c r="A20" i="44"/>
  <c r="D29" i="52" l="1"/>
  <c r="A21" i="44"/>
  <c r="D30" i="52" l="1"/>
  <c r="A22" i="44"/>
  <c r="D31" i="52" l="1"/>
  <c r="A25" i="44"/>
  <c r="D33" i="52" l="1"/>
  <c r="A26" i="44"/>
  <c r="A27" i="44" l="1"/>
  <c r="D34" i="52"/>
  <c r="A28" i="44" l="1"/>
  <c r="D36" i="52" s="1"/>
  <c r="D35" i="52"/>
  <c r="Q12" i="44"/>
</calcChain>
</file>

<file path=xl/sharedStrings.xml><?xml version="1.0" encoding="utf-8"?>
<sst xmlns="http://schemas.openxmlformats.org/spreadsheetml/2006/main" count="435" uniqueCount="196">
  <si>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</si>
  <si>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</si>
  <si>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</si>
  <si>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</si>
  <si>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</si>
  <si>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</si>
  <si>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</si>
  <si>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</si>
  <si>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</si>
  <si>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</si>
  <si>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</si>
  <si>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</si>
  <si>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</si>
  <si>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</si>
  <si>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</si>
  <si>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</si>
  <si>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</si>
  <si>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</si>
  <si>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</si>
  <si>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</si>
  <si>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</si>
  <si>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</si>
  <si>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</si>
  <si>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</si>
  <si>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</si>
  <si>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</si>
  <si>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</si>
  <si>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</si>
  <si>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</si>
  <si>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</si>
  <si>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</si>
  <si>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</si>
  <si>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</si>
  <si>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</si>
  <si>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</si>
  <si>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</si>
  <si>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</si>
  <si>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</si>
  <si>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</si>
  <si>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</si>
  <si>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</si>
  <si>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</si>
  <si>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</si>
  <si>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</si>
  <si>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</si>
  <si>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</si>
  <si>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</si>
  <si>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</si>
  <si>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</si>
  <si>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</si>
  <si>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</si>
  <si>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</si>
  <si>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</si>
  <si>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</si>
  <si>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</si>
  <si>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</si>
  <si>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</si>
  <si>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</si>
  <si>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</si>
  <si>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</si>
  <si>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</si>
  <si>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</si>
  <si>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</si>
  <si>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</si>
  <si>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</si>
  <si>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</si>
  <si>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</si>
  <si>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</si>
  <si>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</si>
  <si>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</si>
  <si>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</si>
  <si>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</si>
  <si>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</si>
  <si>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</si>
  <si>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</si>
  <si>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</si>
  <si>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</si>
  <si>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</si>
  <si>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</si>
  <si>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</si>
  <si>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</si>
  <si>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</si>
  <si>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</si>
  <si>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</si>
  <si>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</si>
  <si>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</si>
  <si>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</si>
  <si>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Filename:</t>
  </si>
  <si>
    <t>VersionNumber:</t>
  </si>
  <si>
    <t>FolderLocation:</t>
  </si>
  <si>
    <t>FiscalYearID</t>
  </si>
  <si>
    <t>ReportID</t>
  </si>
  <si>
    <t>NumDataTables:</t>
  </si>
  <si>
    <t>DataTable</t>
  </si>
  <si>
    <t>StartCol</t>
  </si>
  <si>
    <t>EndCol</t>
  </si>
  <si>
    <t>A</t>
  </si>
  <si>
    <t>DataTableNum</t>
  </si>
  <si>
    <t>FiscMgmt</t>
  </si>
  <si>
    <t>Response</t>
  </si>
  <si>
    <t>Fiscal Mgmt Stndrd</t>
  </si>
  <si>
    <t>NOTES:</t>
  </si>
  <si>
    <t>Clerk of Court Annual Fiscal Management Measures Report</t>
  </si>
  <si>
    <t>DeSoto</t>
  </si>
  <si>
    <t>Yes/No</t>
  </si>
  <si>
    <t>Yes</t>
  </si>
  <si>
    <t>No</t>
  </si>
  <si>
    <t>Standard</t>
  </si>
  <si>
    <t>Standard Description</t>
  </si>
  <si>
    <t>FISCAL MANAGEMENT MEASURES AND STANDARDS</t>
  </si>
  <si>
    <t>FM1.20.1.0</t>
  </si>
  <si>
    <t>H</t>
  </si>
  <si>
    <t>Comments</t>
  </si>
  <si>
    <t>Due Date</t>
  </si>
  <si>
    <t>Standard
Met</t>
  </si>
  <si>
    <t>Date
Submitted</t>
  </si>
  <si>
    <t>StandardDescription</t>
  </si>
  <si>
    <t>Report</t>
  </si>
  <si>
    <t>Fiscal Mgmt</t>
  </si>
  <si>
    <t>T</t>
  </si>
  <si>
    <t>Sec2</t>
  </si>
  <si>
    <t>Sec1</t>
  </si>
  <si>
    <t xml:space="preserve">                </t>
  </si>
  <si>
    <t>ACFR Completed
(P12)</t>
  </si>
  <si>
    <t>ACFR to FLCCOC
(P13)</t>
  </si>
  <si>
    <t>Settle-up
(P16)</t>
  </si>
  <si>
    <t>Original Budget
(P17)</t>
  </si>
  <si>
    <t>Orgnl Rev Proj
(P18)</t>
  </si>
  <si>
    <t>Orgnl Cert Letter
(P19)</t>
  </si>
  <si>
    <t>Op Budget
(P20)</t>
  </si>
  <si>
    <t>Op Rev Proj
(P21)</t>
  </si>
  <si>
    <t>Op Cert Letter
(P22)</t>
  </si>
  <si>
    <t>Collection Agent
(P23)</t>
  </si>
  <si>
    <t>EC Oct 19
(E26)</t>
  </si>
  <si>
    <t>EC Nov 19
(F26)</t>
  </si>
  <si>
    <t>EC Dec 19
(G26)</t>
  </si>
  <si>
    <t>EC Jan 20
(H26)</t>
  </si>
  <si>
    <t>EC Feb 20
(I26)</t>
  </si>
  <si>
    <t>EC Mar 20
(J26)</t>
  </si>
  <si>
    <t>EC Apr 20
(K26)</t>
  </si>
  <si>
    <t>EC May 20
(L26)</t>
  </si>
  <si>
    <t>EC Jun 20
(M26)</t>
  </si>
  <si>
    <t>EC Jul 20
(N26)</t>
  </si>
  <si>
    <t>EC Aug 20
(O26)</t>
  </si>
  <si>
    <t>EC Sep 20
(P26)</t>
  </si>
  <si>
    <t>2008-11 Oct 19
(E27)</t>
  </si>
  <si>
    <t>2008-11 Nov 19
(F27)</t>
  </si>
  <si>
    <t>2008-11 Dec 19
(G27)</t>
  </si>
  <si>
    <t>2008-11 Jan 20
(H27)</t>
  </si>
  <si>
    <t>2008-11 Feb 20
(I27)</t>
  </si>
  <si>
    <t>2008-11 Mar 20
(J27)</t>
  </si>
  <si>
    <t>2008-11 Apr 20
(K27)</t>
  </si>
  <si>
    <t>2008-11 May 20
(L27)</t>
  </si>
  <si>
    <t>2008-11 Jun 20
(M27)</t>
  </si>
  <si>
    <t>2008-11 Jul 20
(N27)</t>
  </si>
  <si>
    <t>2008-11 Aug 20
(O27)</t>
  </si>
  <si>
    <t>2008-11 Sep 20
(P27)</t>
  </si>
  <si>
    <t>318.18 Jan 20
(H29)</t>
  </si>
  <si>
    <t>318.18 Apr 20
(K29)</t>
  </si>
  <si>
    <t>318.18 Jul 20
(N29)</t>
  </si>
  <si>
    <t>318.18 Oct 20
(Q29)</t>
  </si>
  <si>
    <t>Collections Jan 20
(H28)</t>
  </si>
  <si>
    <t>Collections Apr 20
(K28)</t>
  </si>
  <si>
    <t>Collections Jul 20
(N28)</t>
  </si>
  <si>
    <t>Collections Oct 20
(Q28)</t>
  </si>
  <si>
    <r>
      <t xml:space="preserve">2. Submit in the original Microsoft Excel format as an e-mail attachment to </t>
    </r>
    <r>
      <rPr>
        <u/>
        <sz val="11"/>
        <color rgb="FF002D73"/>
        <rFont val="Franklin Gothic Book"/>
        <family val="2"/>
        <scheme val="minor"/>
      </rPr>
      <t>reports@flccoc.org</t>
    </r>
    <r>
      <rPr>
        <sz val="11"/>
        <rFont val="Franklin Gothic Book"/>
        <family val="2"/>
        <scheme val="minor"/>
      </rPr>
      <t>.</t>
    </r>
  </si>
  <si>
    <t>Not Applicable</t>
  </si>
  <si>
    <t>For the following reports, please provide explantion in the comments section for any monthly or quarterly reports not submitted by the appropriate deadline.</t>
  </si>
  <si>
    <t>First Year of Fiscal Year</t>
  </si>
  <si>
    <t>CFY 2020-21 the Clerk’s accounting system meets the requirements of Generally Accepted Accounting Principles (GAAP) and the Uniform Accounting System (UAS) in accordance with s. 218.33, F.S., as mandated by the Florida Department of Financial Services (DFS). If no, please explain in the comments.</t>
  </si>
  <si>
    <t xml:space="preserve">CFY 2020-21 there is a system to produce an accurate FTE count and distribution methodology to calculate administrative/Article V costs. If no, please explain in the comments.
</t>
  </si>
  <si>
    <t>CFY 2020-21 Annual Comprehensive Financial Report: For any major audit findings, there is a plan to correct in accordance with s. 218.39(6), F.S. If no major audit findings, leave blank.</t>
  </si>
  <si>
    <r>
      <t xml:space="preserve">CFY 2020-21 Article V Original budget submission to the CCOC was completed and submitted according to instructions by </t>
    </r>
    <r>
      <rPr>
        <b/>
        <sz val="11"/>
        <rFont val="Franklin Gothic Book"/>
        <family val="2"/>
        <scheme val="minor"/>
      </rPr>
      <t>July 1, 2020</t>
    </r>
    <r>
      <rPr>
        <sz val="11"/>
        <rFont val="Franklin Gothic Book"/>
        <family val="2"/>
        <scheme val="minor"/>
      </rPr>
      <t>. If no, please explain in the comments why it was not submitted by the deadline.</t>
    </r>
  </si>
  <si>
    <r>
      <t xml:space="preserve">CFY 2020-21 Article V Original budget revenue projection submission to the CCOC was completed and submitted according to instructions by </t>
    </r>
    <r>
      <rPr>
        <b/>
        <sz val="11"/>
        <rFont val="Franklin Gothic Book"/>
        <family val="2"/>
        <scheme val="minor"/>
      </rPr>
      <t>July 1, 2020</t>
    </r>
    <r>
      <rPr>
        <sz val="11"/>
        <rFont val="Franklin Gothic Book"/>
        <family val="2"/>
        <scheme val="minor"/>
      </rPr>
      <t>. If no, please explain in the comments why it was not submitted by the deadline.</t>
    </r>
  </si>
  <si>
    <t>CCOC Form Version 1
Created 7/1/23</t>
  </si>
  <si>
    <t>Source: R:\!CFY2021\Incoming Reports\Reports Checklist CFY2021 with Timeliness Tracking and R:\!CFY2122\Incoming Reports\Reports Checklist CFY2122 with Timeliness Tracking</t>
  </si>
  <si>
    <t>Source: R:\!CFY2122\Incoming Reports\Reports Checklist CFY2122 with Timeliness Tracking</t>
  </si>
  <si>
    <t>Source: R:\!CFY2122\Incoming Reports\Audits\Annual Comprehensive Financial Reports (ACFRs)</t>
  </si>
  <si>
    <t>Source: R:\!CFY2122\Incoming Reports\Operational Budgets\CFY2122 Operational Budget Tracker</t>
  </si>
  <si>
    <t>Source: R:\!CFY2122\Incoming Reports\Original Budget\CFY2122 Original Budget Tracker</t>
  </si>
  <si>
    <t>CFY 2020-21 Article V Original budget certification letter submission was not required.</t>
  </si>
  <si>
    <t>NA</t>
  </si>
  <si>
    <t>Source: R:\!CFY2021\Reconciliations\2021 Settle-up and R:\!CFY2021\Reconciliations\2021 Settle-up\CFY2021 Settle-up Reconciliation from DOR files</t>
  </si>
  <si>
    <t>3. Report submission dates populated by the CCOC. Provide explanation in the comments section for standards not met or reports not submitted timely. Include information on requested extensions and when they were granted by CCOC.</t>
  </si>
  <si>
    <r>
      <t xml:space="preserve">CFY 2020-21 Article V Operational budget submission to the CCOC was completed and submitted according to instructions by </t>
    </r>
    <r>
      <rPr>
        <b/>
        <sz val="11"/>
        <rFont val="Franklin Gothic Book"/>
        <family val="2"/>
        <scheme val="minor"/>
      </rPr>
      <t>December 11, 2020</t>
    </r>
    <r>
      <rPr>
        <sz val="11"/>
        <rFont val="Franklin Gothic Book"/>
        <family val="2"/>
        <scheme val="minor"/>
      </rPr>
      <t>. If no, please explain in the comments why it was not submitted by the deadline.</t>
    </r>
  </si>
  <si>
    <r>
      <t xml:space="preserve">CFY 2020-21 Article V Operational budget revenue projection submission to the CCOC was completed and submitted according to instructions by </t>
    </r>
    <r>
      <rPr>
        <b/>
        <sz val="11"/>
        <rFont val="Franklin Gothic Book"/>
        <family val="2"/>
        <scheme val="minor"/>
      </rPr>
      <t>December 11, 2020</t>
    </r>
    <r>
      <rPr>
        <sz val="11"/>
        <rFont val="Franklin Gothic Book"/>
        <family val="2"/>
        <scheme val="minor"/>
      </rPr>
      <t>. If no, please explain in the comments why it was not submitted by the deadline.</t>
    </r>
  </si>
  <si>
    <r>
      <t xml:space="preserve">CFY 2020-21 Article V Operational budget certification letter submission to the CCOC was completed and submitted according to instructions by </t>
    </r>
    <r>
      <rPr>
        <b/>
        <sz val="11"/>
        <rFont val="Franklin Gothic Book"/>
        <family val="2"/>
        <scheme val="minor"/>
      </rPr>
      <t>December 11, 2020</t>
    </r>
    <r>
      <rPr>
        <sz val="11"/>
        <rFont val="Franklin Gothic Book"/>
        <family val="2"/>
        <scheme val="minor"/>
      </rPr>
      <t>. If no, please explain in the comments why it was not submitted by the deadline.</t>
    </r>
  </si>
  <si>
    <r>
      <t xml:space="preserve">CFY 2020-21 required Annual Collection Agent Report was submitted by </t>
    </r>
    <r>
      <rPr>
        <b/>
        <sz val="11"/>
        <rFont val="Franklin Gothic Book"/>
        <family val="2"/>
        <scheme val="minor"/>
      </rPr>
      <t>December 1, 2021</t>
    </r>
    <r>
      <rPr>
        <sz val="11"/>
        <rFont val="Franklin Gothic Book"/>
        <family val="2"/>
        <scheme val="minor"/>
      </rPr>
      <t>. If no, please explain in the comments why it was not submitted by the deadline.</t>
    </r>
  </si>
  <si>
    <r>
      <t xml:space="preserve">CFY 2020-21 required monthly Expenditure and Collection (EC) reports to the CCOC were completed and submitted by the </t>
    </r>
    <r>
      <rPr>
        <b/>
        <sz val="11"/>
        <color rgb="FF002D73"/>
        <rFont val="Franklin Gothic Book"/>
        <family val="2"/>
        <scheme val="minor"/>
      </rPr>
      <t>monthly due date</t>
    </r>
    <r>
      <rPr>
        <sz val="11"/>
        <rFont val="Franklin Gothic Book"/>
        <family val="2"/>
        <scheme val="minor"/>
      </rPr>
      <t>.</t>
    </r>
  </si>
  <si>
    <r>
      <t xml:space="preserve">CFY 2020-21 required monthly Chapter 2008-111, L.O.F reports to the CCOC were completed and submitted by the </t>
    </r>
    <r>
      <rPr>
        <b/>
        <sz val="11"/>
        <color rgb="FF002D73"/>
        <rFont val="Franklin Gothic Book"/>
        <family val="2"/>
        <scheme val="minor"/>
      </rPr>
      <t>monthly due date.</t>
    </r>
  </si>
  <si>
    <r>
      <t xml:space="preserve">CFY 2020-21 required quarterly Collection timeliness reports to the CCOC were completed and submitted by the </t>
    </r>
    <r>
      <rPr>
        <b/>
        <sz val="11"/>
        <color rgb="FFAC162C"/>
        <rFont val="Franklin Gothic Book"/>
        <family val="2"/>
        <scheme val="minor"/>
      </rPr>
      <t>quarterly due date</t>
    </r>
    <r>
      <rPr>
        <sz val="11"/>
        <color rgb="FFAC162C"/>
        <rFont val="Franklin Gothic Book"/>
        <family val="2"/>
        <scheme val="minor"/>
      </rPr>
      <t>.</t>
    </r>
  </si>
  <si>
    <r>
      <t>CFY 2020-21 required quarterly s. 318.18(13), F.S. (Assessment of Additional Court Costs) reports to the CCOC were completed and submitted by the</t>
    </r>
    <r>
      <rPr>
        <sz val="11"/>
        <color rgb="FFAC162C"/>
        <rFont val="Franklin Gothic Book"/>
        <family val="2"/>
        <scheme val="minor"/>
      </rPr>
      <t xml:space="preserve"> </t>
    </r>
    <r>
      <rPr>
        <b/>
        <sz val="11"/>
        <color rgb="FFAC162C"/>
        <rFont val="Franklin Gothic Book"/>
        <family val="2"/>
        <scheme val="minor"/>
      </rPr>
      <t>30th day after the end of the quarter.</t>
    </r>
  </si>
  <si>
    <r>
      <t xml:space="preserve">CFY 2020-21 Annual Comprehensive Financial Report in accordance with s. 11.45 and s. 218.39, F.S., has been done by an independent auditor by </t>
    </r>
    <r>
      <rPr>
        <b/>
        <sz val="11"/>
        <rFont val="Franklin Gothic Book"/>
        <family val="2"/>
        <scheme val="minor"/>
      </rPr>
      <t>June 30, 2022.</t>
    </r>
    <r>
      <rPr>
        <sz val="11"/>
        <rFont val="Franklin Gothic Book"/>
        <family val="2"/>
        <scheme val="minor"/>
      </rPr>
      <t xml:space="preserve"> If no, please explain in the comments why it was not submitted by the deadline.</t>
    </r>
  </si>
  <si>
    <r>
      <t xml:space="preserve">CFY 2020-21 Annual Comprehensive Financial Report - a copy of the portion relating to the court-related duties of the Clerks of Court was forwarded to the Florida Clerks of the Court Operations Corporation (CCOC) as required by s. 28.35(5), F.S., by </t>
    </r>
    <r>
      <rPr>
        <b/>
        <sz val="11"/>
        <rFont val="Franklin Gothic Book"/>
        <family val="2"/>
        <scheme val="minor"/>
      </rPr>
      <t>July 20, 2022</t>
    </r>
    <r>
      <rPr>
        <sz val="11"/>
        <rFont val="Franklin Gothic Book"/>
        <family val="2"/>
        <scheme val="minor"/>
      </rPr>
      <t>. If no, please explain in the comments why it was not submitted by the deadline.</t>
    </r>
  </si>
  <si>
    <r>
      <t xml:space="preserve">CFY 2020-21 excess funds collected transferred to the CCOC Trust Fund pursuant to s. 28.37(3), F.S., by </t>
    </r>
    <r>
      <rPr>
        <b/>
        <sz val="11"/>
        <rFont val="Franklin Gothic Book"/>
        <family val="2"/>
        <scheme val="minor"/>
      </rPr>
      <t>January 25, 2022</t>
    </r>
    <r>
      <rPr>
        <sz val="11"/>
        <rFont val="Franklin Gothic Book"/>
        <family val="2"/>
        <scheme val="minor"/>
      </rPr>
      <t>. If no excess funds collected, leave question blank.</t>
    </r>
  </si>
  <si>
    <t>R:\!CFY2122\Incoming Reports\Fiscal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</si>
</sst>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4"/>
      <color theme="1"/>
      <name val="Franklin Gothic Demi"/>
      <family val="2"/>
      <scheme val="major"/>
    </font>
    <font>
      <sz val="14"/>
      <name val="Franklin Gothic Demi"/>
      <family val="2"/>
      <scheme val="major"/>
    </font>
    <font>
      <sz val="12"/>
      <name val="Franklin Gothic Demi"/>
      <family val="2"/>
      <scheme val="major"/>
    </font>
    <font>
      <b/>
      <sz val="12"/>
      <name val="Franklin Gothic Book"/>
      <family val="2"/>
      <scheme val="minor"/>
    </font>
    <font>
      <sz val="12"/>
      <name val="Arial"/>
      <family val="2"/>
    </font>
    <font>
      <sz val="12"/>
      <color theme="0"/>
      <name val="Franklin Gothic Book"/>
      <family val="2"/>
      <scheme val="minor"/>
    </font>
    <font>
      <b/>
      <sz val="11"/>
      <color rgb="FF002D73"/>
      <name val="Franklin Gothic Book"/>
      <family val="2"/>
      <scheme val="minor"/>
    </font>
    <font>
      <b/>
      <sz val="11"/>
      <color rgb="FFAC162C"/>
      <name val="Franklin Gothic Book"/>
      <family val="2"/>
      <scheme val="minor"/>
    </font>
    <font>
      <sz val="8"/>
      <name val="Arial"/>
      <family val="2"/>
    </font>
    <font>
      <sz val="10"/>
      <color theme="0"/>
      <name val="Arial"/>
      <family val="2"/>
    </font>
    <font>
      <sz val="10"/>
      <color theme="0"/>
      <name val="Arial"/>
      <family val="2"/>
    </font>
    <font>
      <u/>
      <sz val="11"/>
      <color rgb="FF002D73"/>
      <name val="Franklin Gothic Book"/>
      <family val="2"/>
      <scheme val="minor"/>
    </font>
    <font>
      <sz val="10"/>
      <color rgb="FFFF0000"/>
      <name val="Franklin Gothic Book"/>
      <family val="2"/>
      <scheme val="minor"/>
    </font>
    <font>
      <sz val="11"/>
      <color rgb="FFAC162C"/>
      <name val="Franklin Gothic Book"/>
      <family val="2"/>
      <scheme val="minor"/>
    </font>
  </fonts>
  <fills count="22">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bgColor indexed="64"/>
      </patternFill>
    </fill>
    <fill>
      <patternFill patternType="solid">
        <fgColor theme="8" tint="-0.249977111117893"/>
        <bgColor indexed="64"/>
      </patternFill>
    </fill>
    <fill>
      <patternFill patternType="solid">
        <fgColor theme="2" tint="-0.749992370372631"/>
        <bgColor indexed="64"/>
      </patternFill>
    </fill>
    <fill>
      <patternFill patternType="solid">
        <fgColor rgb="FFCCFFCC"/>
        <bgColor indexed="64"/>
      </patternFill>
    </fill>
    <fill>
      <patternFill patternType="solid">
        <fgColor theme="7" tint="-0.499984740745262"/>
        <bgColor indexed="64"/>
      </patternFill>
    </fill>
    <fill>
      <patternFill patternType="solid">
        <fgColor rgb="FF00B0F0"/>
        <bgColor indexed="64"/>
      </patternFill>
    </fill>
    <fill>
      <patternFill patternType="solid">
        <fgColor rgb="FFFFCBCB"/>
        <bgColor indexed="64"/>
      </patternFill>
    </fill>
    <fill>
      <patternFill patternType="solid">
        <fgColor theme="0" tint="-4.9989318521683403E-2"/>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top style="medium">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s>
  <cellStyleXfs count="53">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6" fillId="4" borderId="7">
      <alignment vertical="center"/>
    </xf>
    <xf numFmtId="0" fontId="20" fillId="5" borderId="8">
      <alignment horizontal="center" vertical="center"/>
      <protection locked="0"/>
    </xf>
    <xf numFmtId="0" fontId="20" fillId="6" borderId="8">
      <alignment horizontal="center" vertical="center"/>
      <protection locked="0"/>
    </xf>
    <xf numFmtId="44" fontId="24" fillId="7" borderId="9">
      <alignment vertical="center"/>
      <protection locked="0"/>
    </xf>
    <xf numFmtId="44" fontId="20" fillId="7" borderId="10" applyBorder="0">
      <alignment vertical="center"/>
      <protection locked="0"/>
    </xf>
    <xf numFmtId="44" fontId="20" fillId="6" borderId="11" applyBorder="0">
      <alignment vertical="center"/>
      <protection locked="0"/>
    </xf>
    <xf numFmtId="44" fontId="20" fillId="5" borderId="12" applyBorder="0">
      <alignment vertical="center"/>
      <protection locked="0"/>
    </xf>
    <xf numFmtId="44" fontId="20" fillId="5" borderId="13" applyBorder="0">
      <alignment vertical="center"/>
      <protection locked="0"/>
    </xf>
    <xf numFmtId="44" fontId="24" fillId="6" borderId="6" applyBorder="0">
      <alignment vertical="top"/>
      <protection locked="0"/>
    </xf>
    <xf numFmtId="0" fontId="1" fillId="0" borderId="0"/>
    <xf numFmtId="9" fontId="28" fillId="0" borderId="0" applyFont="0" applyFill="0" applyBorder="0" applyAlignment="0" applyProtection="0"/>
    <xf numFmtId="0" fontId="18" fillId="0" borderId="0"/>
    <xf numFmtId="0" fontId="18" fillId="0" borderId="0"/>
  </cellStyleXfs>
  <cellXfs count="170">
    <xf numFmtId="0" fontId="0" fillId="0" borderId="0" xfId="0"/>
    <xf numFmtId="0" fontId="22" fillId="0" borderId="0" xfId="0" applyFont="1"/>
    <xf numFmtId="0" fontId="23" fillId="2" borderId="0" xfId="52" applyFont="1" applyFill="1" applyAlignment="1">
      <alignment wrapText="1"/>
    </xf>
    <xf numFmtId="0" fontId="22" fillId="0" borderId="0" xfId="52" applyFont="1"/>
    <xf numFmtId="0" fontId="23" fillId="2" borderId="1" xfId="52" applyFont="1" applyFill="1" applyBorder="1"/>
    <xf numFmtId="0" fontId="23" fillId="2" borderId="2" xfId="52" applyFont="1" applyFill="1" applyBorder="1"/>
    <xf numFmtId="0" fontId="22" fillId="0" borderId="3" xfId="52" applyFont="1" applyBorder="1"/>
    <xf numFmtId="0" fontId="23" fillId="2" borderId="0" xfId="52" applyFont="1" applyFill="1"/>
    <xf numFmtId="14" fontId="22" fillId="3" borderId="0" xfId="52" applyNumberFormat="1" applyFont="1" applyFill="1" applyProtection="1">
      <protection locked="0"/>
    </xf>
    <xf numFmtId="0" fontId="22" fillId="3" borderId="0" xfId="52" applyFont="1" applyFill="1" applyProtection="1">
      <protection locked="0"/>
    </xf>
    <xf numFmtId="0" fontId="22" fillId="0" borderId="4" xfId="52" applyFont="1" applyBorder="1"/>
    <xf numFmtId="0" fontId="22" fillId="0" borderId="5" xfId="52" applyFont="1" applyBorder="1"/>
    <xf numFmtId="1" fontId="22" fillId="0" borderId="0" xfId="52" applyNumberFormat="1" applyFont="1"/>
    <xf numFmtId="37" fontId="22" fillId="0" borderId="0" xfId="52" applyNumberFormat="1" applyFont="1"/>
    <xf numFmtId="3" fontId="22" fillId="0" borderId="0" xfId="52" applyNumberFormat="1" applyFont="1"/>
    <xf numFmtId="0" fontId="18" fillId="0" borderId="0" xfId="0" applyFont="1"/>
    <xf numFmtId="0" fontId="23" fillId="0" borderId="0" xfId="0" applyFont="1" applyAlignment="1">
      <alignment horizontal="center" wrapText="1"/>
    </xf>
    <xf numFmtId="0" fontId="22" fillId="0" borderId="0" xfId="52" applyFont="1" applyAlignment="1">
      <alignment horizontal="left" vertical="top"/>
    </xf>
    <xf numFmtId="0" fontId="22" fillId="0" borderId="0" xfId="52" applyFont="1" applyAlignment="1">
      <alignment horizontal="left" vertical="top" wrapText="1"/>
    </xf>
    <xf numFmtId="0" fontId="22" fillId="0" borderId="0" xfId="52" applyFont="1" applyAlignment="1">
      <alignment horizontal="center" vertical="top"/>
    </xf>
    <xf numFmtId="1" fontId="22" fillId="0" borderId="0" xfId="52" applyNumberFormat="1" applyFont="1" applyAlignment="1">
      <alignment horizontal="center" vertical="top"/>
    </xf>
    <xf numFmtId="0" fontId="23" fillId="2" borderId="0" xfId="52" applyFont="1" applyFill="1" applyAlignment="1">
      <alignment horizontal="center" vertical="top" wrapText="1"/>
    </xf>
    <xf numFmtId="0" fontId="23" fillId="2" borderId="0" xfId="52" applyFont="1" applyFill="1" applyAlignment="1">
      <alignment vertical="top" wrapText="1"/>
    </xf>
    <xf numFmtId="17" fontId="23" fillId="2" borderId="0" xfId="52" applyNumberFormat="1" applyFont="1" applyFill="1" applyAlignment="1">
      <alignment horizontal="center" vertical="top"/>
    </xf>
    <xf numFmtId="0" fontId="23" fillId="2" borderId="27" xfId="52" applyFont="1" applyFill="1" applyBorder="1"/>
    <xf numFmtId="0" fontId="22" fillId="0" borderId="28" xfId="52" applyFont="1" applyBorder="1"/>
    <xf numFmtId="0" fontId="22" fillId="0" borderId="29" xfId="52" applyFont="1" applyBorder="1"/>
    <xf numFmtId="0" fontId="23" fillId="2" borderId="0" xfId="0" applyFont="1" applyFill="1" applyAlignment="1">
      <alignment horizontal="center" vertical="top" wrapText="1"/>
    </xf>
    <xf numFmtId="0" fontId="0" fillId="0" borderId="0" xfId="0" applyAlignment="1">
      <alignment horizontal="center" vertical="top" wrapText="1"/>
    </xf>
    <xf numFmtId="49" fontId="20" fillId="6" borderId="33" xfId="0" applyNumberFormat="1" applyFont="1" applyFill="1" applyBorder="1" applyAlignment="1" applyProtection="1">
      <alignment horizontal="left" vertical="top" wrapText="1"/>
      <protection locked="0"/>
    </xf>
    <xf numFmtId="49" fontId="20" fillId="5" borderId="36" xfId="0" applyNumberFormat="1" applyFont="1" applyFill="1" applyBorder="1" applyAlignment="1" applyProtection="1">
      <alignment horizontal="left" vertical="top" wrapText="1"/>
      <protection locked="0"/>
    </xf>
    <xf numFmtId="49" fontId="20" fillId="6" borderId="36" xfId="0" applyNumberFormat="1" applyFont="1" applyFill="1" applyBorder="1" applyAlignment="1" applyProtection="1">
      <alignment horizontal="left" vertical="top" wrapText="1"/>
      <protection locked="0"/>
    </xf>
    <xf numFmtId="49" fontId="20" fillId="5" borderId="34" xfId="0" applyNumberFormat="1" applyFont="1" applyFill="1" applyBorder="1" applyAlignment="1" applyProtection="1">
      <alignment horizontal="left" vertical="top" wrapText="1"/>
      <protection locked="0"/>
    </xf>
    <xf numFmtId="14" fontId="22" fillId="0" borderId="0" xfId="52" applyNumberFormat="1" applyFont="1" applyAlignment="1">
      <alignment horizontal="center" vertical="top"/>
    </xf>
    <xf numFmtId="0" fontId="39" fillId="15" borderId="0" xfId="0" applyFont="1" applyFill="1" applyAlignment="1">
      <alignment horizontal="center" vertical="top" wrapText="1"/>
    </xf>
    <xf numFmtId="0" fontId="23" fillId="11" borderId="0" xfId="0" applyFont="1" applyFill="1" applyAlignment="1">
      <alignment horizontal="center" vertical="top" wrapText="1"/>
    </xf>
    <xf numFmtId="0" fontId="23" fillId="12" borderId="3" xfId="0" applyFont="1" applyFill="1" applyBorder="1" applyAlignment="1">
      <alignment horizontal="center" vertical="top" wrapText="1"/>
    </xf>
    <xf numFmtId="0" fontId="23" fillId="12" borderId="0" xfId="0" applyFont="1" applyFill="1" applyAlignment="1">
      <alignment horizontal="center" vertical="top" wrapText="1"/>
    </xf>
    <xf numFmtId="0" fontId="23" fillId="12" borderId="28" xfId="0" applyFont="1" applyFill="1" applyBorder="1" applyAlignment="1">
      <alignment horizontal="center" vertical="top" wrapText="1"/>
    </xf>
    <xf numFmtId="0" fontId="23" fillId="13" borderId="3" xfId="0" applyFont="1" applyFill="1" applyBorder="1" applyAlignment="1">
      <alignment horizontal="center" vertical="top" wrapText="1"/>
    </xf>
    <xf numFmtId="0" fontId="23" fillId="13" borderId="0" xfId="0" applyFont="1" applyFill="1" applyAlignment="1">
      <alignment horizontal="center" vertical="top" wrapText="1"/>
    </xf>
    <xf numFmtId="0" fontId="38" fillId="13" borderId="0" xfId="0" applyFont="1" applyFill="1" applyAlignment="1">
      <alignment horizontal="center" vertical="top" wrapText="1"/>
    </xf>
    <xf numFmtId="0" fontId="38" fillId="13" borderId="28" xfId="0" applyFont="1" applyFill="1" applyBorder="1" applyAlignment="1">
      <alignment horizontal="center" vertical="top" wrapText="1"/>
    </xf>
    <xf numFmtId="0" fontId="39" fillId="14" borderId="3" xfId="0" applyFont="1" applyFill="1" applyBorder="1" applyAlignment="1">
      <alignment horizontal="center" vertical="top" wrapText="1"/>
    </xf>
    <xf numFmtId="0" fontId="39" fillId="14" borderId="0" xfId="0" applyFont="1" applyFill="1" applyAlignment="1">
      <alignment horizontal="center" vertical="top" wrapText="1"/>
    </xf>
    <xf numFmtId="0" fontId="39" fillId="14" borderId="28" xfId="0" applyFont="1" applyFill="1" applyBorder="1" applyAlignment="1">
      <alignment horizontal="center" vertical="top" wrapText="1"/>
    </xf>
    <xf numFmtId="0" fontId="22" fillId="16" borderId="3" xfId="0" applyFont="1" applyFill="1" applyBorder="1" applyAlignment="1">
      <alignment horizontal="center" vertical="top" wrapText="1"/>
    </xf>
    <xf numFmtId="0" fontId="23" fillId="17" borderId="0" xfId="0" applyFont="1" applyFill="1" applyAlignment="1">
      <alignment horizontal="center" vertical="top" wrapText="1"/>
    </xf>
    <xf numFmtId="0" fontId="23" fillId="18" borderId="28" xfId="0" applyFont="1" applyFill="1" applyBorder="1" applyAlignment="1">
      <alignment horizontal="center" vertical="top" wrapText="1"/>
    </xf>
    <xf numFmtId="0" fontId="22" fillId="19" borderId="3" xfId="0" applyFont="1" applyFill="1" applyBorder="1" applyAlignment="1">
      <alignment horizontal="center" vertical="top" wrapText="1"/>
    </xf>
    <xf numFmtId="0" fontId="22" fillId="19" borderId="28" xfId="0" applyFont="1" applyFill="1" applyBorder="1" applyAlignment="1">
      <alignment horizontal="center" vertical="top" wrapText="1"/>
    </xf>
    <xf numFmtId="14" fontId="0" fillId="0" borderId="0" xfId="0" applyNumberFormat="1"/>
    <xf numFmtId="49" fontId="20" fillId="6" borderId="15" xfId="0" applyNumberFormat="1" applyFont="1" applyFill="1" applyBorder="1" applyAlignment="1" applyProtection="1">
      <alignment horizontal="center" vertical="top" wrapText="1"/>
      <protection locked="0"/>
    </xf>
    <xf numFmtId="49" fontId="20" fillId="5" borderId="16" xfId="0" applyNumberFormat="1" applyFont="1" applyFill="1" applyBorder="1" applyAlignment="1" applyProtection="1">
      <alignment horizontal="center" vertical="top" wrapText="1"/>
      <protection locked="0"/>
    </xf>
    <xf numFmtId="14" fontId="22" fillId="20" borderId="0" xfId="52" applyNumberFormat="1" applyFont="1" applyFill="1" applyAlignment="1">
      <alignment horizontal="center" vertical="top"/>
    </xf>
    <xf numFmtId="49" fontId="20" fillId="6" borderId="34" xfId="0" applyNumberFormat="1" applyFont="1" applyFill="1" applyBorder="1" applyAlignment="1" applyProtection="1">
      <alignment horizontal="left" vertical="top" wrapText="1"/>
      <protection locked="0"/>
    </xf>
    <xf numFmtId="14" fontId="18" fillId="0" borderId="3" xfId="0" applyNumberFormat="1" applyFont="1" applyBorder="1"/>
    <xf numFmtId="0" fontId="18" fillId="16" borderId="0" xfId="0" applyFont="1" applyFill="1" applyAlignment="1">
      <alignment horizontal="left" vertical="top" wrapText="1"/>
    </xf>
    <xf numFmtId="0" fontId="23" fillId="0" borderId="0" xfId="0" applyFont="1" applyAlignment="1">
      <alignment horizontal="left" vertical="top" wrapText="1"/>
    </xf>
    <xf numFmtId="0" fontId="39" fillId="0" borderId="0" xfId="0" applyFont="1" applyAlignment="1">
      <alignment horizontal="left" vertical="top" wrapText="1"/>
    </xf>
    <xf numFmtId="14" fontId="18" fillId="0" borderId="0" xfId="0" applyNumberFormat="1" applyFont="1"/>
    <xf numFmtId="14" fontId="18" fillId="0" borderId="28" xfId="0" applyNumberFormat="1" applyFont="1" applyBorder="1"/>
    <xf numFmtId="14" fontId="22" fillId="0" borderId="3" xfId="0" applyNumberFormat="1" applyFont="1" applyBorder="1"/>
    <xf numFmtId="14" fontId="22" fillId="0" borderId="28" xfId="0" applyNumberFormat="1" applyFont="1" applyBorder="1"/>
    <xf numFmtId="14" fontId="0" fillId="0" borderId="3" xfId="0" applyNumberFormat="1" applyBorder="1"/>
    <xf numFmtId="14" fontId="0" fillId="0" borderId="28" xfId="0" applyNumberFormat="1" applyBorder="1"/>
    <xf numFmtId="0" fontId="30" fillId="0" borderId="0" xfId="0" applyFont="1" applyAlignment="1">
      <alignment vertical="top"/>
    </xf>
    <xf numFmtId="0" fontId="24" fillId="0" borderId="0" xfId="0" applyFont="1" applyAlignment="1">
      <alignment vertical="top"/>
    </xf>
    <xf numFmtId="0" fontId="24" fillId="0" borderId="0" xfId="0" applyFont="1" applyAlignment="1">
      <alignment vertical="center"/>
    </xf>
    <xf numFmtId="0" fontId="24" fillId="0" borderId="0" xfId="0" applyFont="1"/>
    <xf numFmtId="0" fontId="31" fillId="0" borderId="0" xfId="0" applyFont="1" applyAlignment="1">
      <alignment horizontal="right" vertical="center"/>
    </xf>
    <xf numFmtId="0" fontId="32" fillId="0" borderId="0" xfId="0" applyFont="1" applyAlignment="1">
      <alignment vertical="top"/>
    </xf>
    <xf numFmtId="0" fontId="33" fillId="0" borderId="0" xfId="0" applyFont="1"/>
    <xf numFmtId="0" fontId="24" fillId="0" borderId="0" xfId="0" applyFont="1" applyAlignment="1">
      <alignment horizontal="left"/>
    </xf>
    <xf numFmtId="0" fontId="25" fillId="0" borderId="0" xfId="0" applyFont="1" applyAlignment="1">
      <alignment vertical="top"/>
    </xf>
    <xf numFmtId="0" fontId="27" fillId="8" borderId="23" xfId="0" applyFont="1" applyFill="1" applyBorder="1" applyAlignment="1">
      <alignment horizontal="center" vertical="top"/>
    </xf>
    <xf numFmtId="0" fontId="27" fillId="8" borderId="25" xfId="0" applyFont="1" applyFill="1" applyBorder="1" applyAlignment="1">
      <alignment horizontal="center" vertical="top"/>
    </xf>
    <xf numFmtId="0" fontId="27" fillId="8" borderId="26" xfId="0" applyFont="1" applyFill="1" applyBorder="1" applyAlignment="1">
      <alignment horizontal="center" vertical="top" wrapText="1"/>
    </xf>
    <xf numFmtId="0" fontId="27" fillId="8" borderId="39" xfId="0" applyFont="1" applyFill="1" applyBorder="1" applyAlignment="1">
      <alignment horizontal="center" vertical="top" wrapText="1"/>
    </xf>
    <xf numFmtId="0" fontId="27" fillId="8" borderId="24" xfId="0" applyFont="1" applyFill="1" applyBorder="1" applyAlignment="1">
      <alignment horizontal="center" vertical="top"/>
    </xf>
    <xf numFmtId="0" fontId="21" fillId="0" borderId="33" xfId="0" applyFont="1" applyBorder="1" applyAlignment="1">
      <alignment horizontal="right" vertical="top"/>
    </xf>
    <xf numFmtId="0" fontId="20" fillId="0" borderId="30" xfId="0" applyFont="1" applyBorder="1" applyAlignment="1">
      <alignment vertical="top" wrapText="1"/>
    </xf>
    <xf numFmtId="0" fontId="20" fillId="0" borderId="46" xfId="0" applyFont="1" applyBorder="1" applyAlignment="1">
      <alignment vertical="top" wrapText="1"/>
    </xf>
    <xf numFmtId="0" fontId="20" fillId="0" borderId="0" xfId="0" applyFont="1" applyAlignment="1">
      <alignment vertical="top"/>
    </xf>
    <xf numFmtId="0" fontId="21" fillId="0" borderId="36" xfId="0" applyFont="1" applyBorder="1" applyAlignment="1">
      <alignment horizontal="right" vertical="top"/>
    </xf>
    <xf numFmtId="14" fontId="20" fillId="0" borderId="21" xfId="0" applyNumberFormat="1" applyFont="1" applyBorder="1" applyAlignment="1">
      <alignment horizontal="center" vertical="top" wrapText="1"/>
    </xf>
    <xf numFmtId="14" fontId="20" fillId="10" borderId="14" xfId="0" applyNumberFormat="1" applyFont="1" applyFill="1" applyBorder="1" applyAlignment="1">
      <alignment vertical="top" wrapText="1"/>
    </xf>
    <xf numFmtId="0" fontId="20" fillId="10" borderId="16" xfId="0" applyFont="1" applyFill="1" applyBorder="1" applyAlignment="1">
      <alignment horizontal="center" vertical="top"/>
    </xf>
    <xf numFmtId="14" fontId="20" fillId="9" borderId="14" xfId="0" applyNumberFormat="1" applyFont="1" applyFill="1" applyBorder="1" applyAlignment="1">
      <alignment vertical="top" wrapText="1"/>
    </xf>
    <xf numFmtId="0" fontId="20" fillId="9" borderId="16" xfId="0" applyFont="1" applyFill="1" applyBorder="1" applyAlignment="1">
      <alignment horizontal="center" vertical="top"/>
    </xf>
    <xf numFmtId="0" fontId="21" fillId="0" borderId="34" xfId="0" applyFont="1" applyBorder="1" applyAlignment="1">
      <alignment horizontal="right" vertical="top"/>
    </xf>
    <xf numFmtId="14" fontId="20" fillId="0" borderId="22" xfId="0" applyNumberFormat="1" applyFont="1" applyBorder="1" applyAlignment="1">
      <alignment horizontal="center" vertical="top" wrapText="1"/>
    </xf>
    <xf numFmtId="0" fontId="27" fillId="8" borderId="39" xfId="0" applyFont="1" applyFill="1" applyBorder="1" applyAlignment="1">
      <alignment horizontal="center" vertical="top"/>
    </xf>
    <xf numFmtId="17" fontId="27" fillId="8" borderId="25" xfId="0" applyNumberFormat="1" applyFont="1" applyFill="1" applyBorder="1" applyAlignment="1">
      <alignment horizontal="center" vertical="top"/>
    </xf>
    <xf numFmtId="17" fontId="27" fillId="8" borderId="26" xfId="0" applyNumberFormat="1" applyFont="1" applyFill="1" applyBorder="1" applyAlignment="1">
      <alignment horizontal="center" vertical="top"/>
    </xf>
    <xf numFmtId="14" fontId="20" fillId="10" borderId="20" xfId="0" applyNumberFormat="1" applyFont="1" applyFill="1" applyBorder="1" applyAlignment="1">
      <alignment horizontal="center" vertical="top"/>
    </xf>
    <xf numFmtId="14" fontId="20" fillId="10" borderId="17" xfId="0" applyNumberFormat="1" applyFont="1" applyFill="1" applyBorder="1" applyAlignment="1">
      <alignment horizontal="center" vertical="top"/>
    </xf>
    <xf numFmtId="0" fontId="20" fillId="0" borderId="0" xfId="0" applyFont="1"/>
    <xf numFmtId="14" fontId="20" fillId="9" borderId="21" xfId="0" applyNumberFormat="1" applyFont="1" applyFill="1" applyBorder="1" applyAlignment="1">
      <alignment horizontal="center" vertical="top"/>
    </xf>
    <xf numFmtId="14" fontId="20" fillId="9" borderId="14" xfId="0" applyNumberFormat="1" applyFont="1" applyFill="1" applyBorder="1" applyAlignment="1">
      <alignment horizontal="center" vertical="top"/>
    </xf>
    <xf numFmtId="14" fontId="20" fillId="0" borderId="21" xfId="0" applyNumberFormat="1" applyFont="1" applyBorder="1" applyAlignment="1">
      <alignment horizontal="center" vertical="top"/>
    </xf>
    <xf numFmtId="14" fontId="20" fillId="0" borderId="14" xfId="0" applyNumberFormat="1" applyFont="1" applyBorder="1" applyAlignment="1">
      <alignment horizontal="center" vertical="top"/>
    </xf>
    <xf numFmtId="14" fontId="20" fillId="10" borderId="14" xfId="0" applyNumberFormat="1" applyFont="1" applyFill="1" applyBorder="1" applyAlignment="1">
      <alignment horizontal="center" vertical="top"/>
    </xf>
    <xf numFmtId="14" fontId="20" fillId="10" borderId="16" xfId="0" applyNumberFormat="1" applyFont="1" applyFill="1" applyBorder="1" applyAlignment="1">
      <alignment horizontal="center" vertical="top"/>
    </xf>
    <xf numFmtId="14" fontId="20" fillId="0" borderId="49" xfId="0" applyNumberFormat="1" applyFont="1" applyBorder="1" applyAlignment="1">
      <alignment horizontal="center" vertical="top"/>
    </xf>
    <xf numFmtId="14" fontId="20" fillId="0" borderId="50" xfId="0" applyNumberFormat="1" applyFont="1" applyBorder="1" applyAlignment="1">
      <alignment horizontal="center" vertical="top"/>
    </xf>
    <xf numFmtId="14" fontId="20" fillId="9" borderId="18" xfId="0" applyNumberFormat="1" applyFont="1" applyFill="1" applyBorder="1" applyAlignment="1">
      <alignment horizontal="center" vertical="top"/>
    </xf>
    <xf numFmtId="14" fontId="20" fillId="0" borderId="18" xfId="0" applyNumberFormat="1" applyFont="1" applyBorder="1" applyAlignment="1">
      <alignment horizontal="center" vertical="top"/>
    </xf>
    <xf numFmtId="14" fontId="20" fillId="9" borderId="19" xfId="0" applyNumberFormat="1" applyFont="1" applyFill="1" applyBorder="1" applyAlignment="1">
      <alignment horizontal="center" vertical="top"/>
    </xf>
    <xf numFmtId="0" fontId="21" fillId="0" borderId="0" xfId="0" applyFont="1" applyAlignment="1">
      <alignment vertical="top"/>
    </xf>
    <xf numFmtId="42" fontId="20" fillId="0" borderId="0" xfId="0" applyNumberFormat="1" applyFont="1" applyAlignment="1">
      <alignment vertical="top"/>
    </xf>
    <xf numFmtId="0" fontId="20" fillId="0" borderId="0" xfId="0" applyFont="1" applyAlignment="1">
      <alignment vertical="center"/>
    </xf>
    <xf numFmtId="0" fontId="24" fillId="5" borderId="8" xfId="41" applyFont="1" applyAlignment="1">
      <alignment horizontal="left" vertical="center"/>
      <protection locked="0"/>
    </xf>
    <xf numFmtId="0" fontId="24" fillId="6" borderId="8" xfId="42" applyFont="1" applyAlignment="1">
      <alignment horizontal="left" vertical="center" wrapText="1"/>
      <protection locked="0"/>
    </xf>
    <xf numFmtId="0" fontId="24" fillId="5" borderId="8" xfId="41" applyFont="1" applyAlignment="1">
      <alignment horizontal="left" vertical="center" wrapText="1"/>
      <protection locked="0"/>
    </xf>
    <xf numFmtId="0" fontId="24" fillId="5" borderId="8" xfId="41" applyFont="1">
      <alignment horizontal="center" vertical="center"/>
      <protection locked="0"/>
    </xf>
    <xf numFmtId="14" fontId="20" fillId="9" borderId="18" xfId="0" applyNumberFormat="1" applyFont="1" applyFill="1" applyBorder="1" applyAlignment="1">
      <alignment vertical="top" wrapText="1"/>
    </xf>
    <xf numFmtId="0" fontId="20" fillId="9" borderId="19" xfId="0" applyFont="1" applyFill="1" applyBorder="1" applyAlignment="1">
      <alignment horizontal="center" vertical="top"/>
    </xf>
    <xf numFmtId="49" fontId="20" fillId="6" borderId="16" xfId="0" applyNumberFormat="1" applyFont="1" applyFill="1" applyBorder="1" applyAlignment="1" applyProtection="1">
      <alignment horizontal="center" vertical="top" wrapText="1"/>
      <protection locked="0"/>
    </xf>
    <xf numFmtId="0" fontId="20" fillId="0" borderId="31" xfId="0" applyFont="1" applyBorder="1" applyAlignment="1">
      <alignment vertical="top" wrapText="1"/>
    </xf>
    <xf numFmtId="0" fontId="20" fillId="0" borderId="41" xfId="0" applyFont="1" applyBorder="1" applyAlignment="1">
      <alignment vertical="top" wrapText="1"/>
    </xf>
    <xf numFmtId="49" fontId="22" fillId="0" borderId="0" xfId="52" applyNumberFormat="1" applyFont="1" applyAlignment="1">
      <alignment horizontal="center" vertical="top"/>
    </xf>
    <xf numFmtId="0" fontId="38" fillId="18" borderId="0" xfId="0" applyFont="1" applyFill="1" applyAlignment="1">
      <alignment horizontal="left" vertical="top" wrapText="1"/>
    </xf>
    <xf numFmtId="0" fontId="41" fillId="21" borderId="0" xfId="52" applyFont="1" applyFill="1" applyAlignment="1">
      <alignment horizontal="center" vertical="center" wrapText="1"/>
    </xf>
    <xf numFmtId="14" fontId="22" fillId="0" borderId="28" xfId="0" applyNumberFormat="1" applyFont="1" applyBorder="1" applyAlignment="1">
      <alignment wrapText="1"/>
    </xf>
    <xf numFmtId="14" fontId="22" fillId="0" borderId="0" xfId="0" applyNumberFormat="1" applyFont="1"/>
    <xf numFmtId="0" fontId="20" fillId="0" borderId="0" xfId="0" applyFont="1" applyAlignment="1">
      <alignment horizontal="left" vertical="top"/>
    </xf>
    <xf numFmtId="0" fontId="29" fillId="0" borderId="0" xfId="0" applyFont="1" applyAlignment="1">
      <alignment horizontal="left" vertical="center"/>
    </xf>
    <xf numFmtId="0" fontId="31" fillId="0" borderId="0" xfId="0" applyFont="1" applyAlignment="1">
      <alignment horizontal="right" vertical="center"/>
    </xf>
    <xf numFmtId="0" fontId="27" fillId="8" borderId="23" xfId="0" applyFont="1" applyFill="1" applyBorder="1" applyAlignment="1">
      <alignment horizontal="center" vertical="center"/>
    </xf>
    <xf numFmtId="0" fontId="27" fillId="8" borderId="40" xfId="0" applyFont="1" applyFill="1" applyBorder="1" applyAlignment="1">
      <alignment horizontal="center" vertical="center"/>
    </xf>
    <xf numFmtId="0" fontId="27" fillId="8" borderId="24" xfId="0" applyFont="1" applyFill="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5" fillId="0" borderId="45" xfId="0" applyFont="1" applyBorder="1" applyAlignment="1">
      <alignment horizontal="center" vertical="center"/>
    </xf>
    <xf numFmtId="0" fontId="34" fillId="2" borderId="0" xfId="0" applyFont="1" applyFill="1" applyAlignment="1">
      <alignment horizontal="center" vertical="center" wrapText="1"/>
    </xf>
    <xf numFmtId="0" fontId="20" fillId="0" borderId="31" xfId="0" applyFont="1" applyBorder="1" applyAlignment="1">
      <alignment horizontal="left" vertical="top" wrapText="1"/>
    </xf>
    <xf numFmtId="0" fontId="20" fillId="0" borderId="38" xfId="0" applyFont="1" applyBorder="1" applyAlignment="1">
      <alignment horizontal="left" vertical="top" wrapText="1"/>
    </xf>
    <xf numFmtId="0" fontId="20" fillId="0" borderId="35" xfId="0" applyFont="1" applyBorder="1" applyAlignment="1">
      <alignment horizontal="left" vertical="top" wrapText="1"/>
    </xf>
    <xf numFmtId="0" fontId="20" fillId="0" borderId="21" xfId="0" applyFont="1" applyBorder="1" applyAlignment="1">
      <alignment horizontal="left" vertical="top" wrapText="1"/>
    </xf>
    <xf numFmtId="0" fontId="20" fillId="0" borderId="14" xfId="0" applyFont="1" applyBorder="1" applyAlignment="1">
      <alignment horizontal="left" vertical="top" wrapText="1"/>
    </xf>
    <xf numFmtId="0" fontId="20" fillId="0" borderId="16" xfId="0" applyFont="1" applyBorder="1" applyAlignment="1">
      <alignment horizontal="left" vertical="top" wrapText="1"/>
    </xf>
    <xf numFmtId="0" fontId="20" fillId="0" borderId="22"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7" fillId="8" borderId="23" xfId="0" applyFont="1" applyFill="1" applyBorder="1" applyAlignment="1">
      <alignment horizontal="center" vertical="top"/>
    </xf>
    <xf numFmtId="0" fontId="27" fillId="8" borderId="40" xfId="0" applyFont="1" applyFill="1" applyBorder="1" applyAlignment="1">
      <alignment horizontal="center" vertical="top"/>
    </xf>
    <xf numFmtId="0" fontId="27" fillId="8" borderId="24" xfId="0" applyFont="1" applyFill="1" applyBorder="1" applyAlignment="1">
      <alignment horizontal="center" vertical="top"/>
    </xf>
    <xf numFmtId="0" fontId="20" fillId="0" borderId="30" xfId="0" applyFont="1" applyBorder="1" applyAlignment="1">
      <alignment horizontal="left" vertical="top" wrapText="1"/>
    </xf>
    <xf numFmtId="0" fontId="20" fillId="0" borderId="37" xfId="0" applyFont="1" applyBorder="1" applyAlignment="1">
      <alignment horizontal="left" vertical="top" wrapText="1"/>
    </xf>
    <xf numFmtId="0" fontId="20" fillId="0" borderId="47" xfId="0" applyFont="1" applyBorder="1" applyAlignment="1">
      <alignment horizontal="left" vertical="top" wrapText="1"/>
    </xf>
    <xf numFmtId="0" fontId="27" fillId="8" borderId="51" xfId="0" applyFont="1" applyFill="1" applyBorder="1" applyAlignment="1">
      <alignment horizontal="center" vertical="top"/>
    </xf>
    <xf numFmtId="0" fontId="27" fillId="8" borderId="52" xfId="0" applyFont="1" applyFill="1" applyBorder="1" applyAlignment="1">
      <alignment horizontal="center" vertical="top"/>
    </xf>
    <xf numFmtId="0" fontId="27" fillId="8" borderId="53" xfId="0" applyFont="1" applyFill="1" applyBorder="1" applyAlignment="1">
      <alignment horizontal="center" vertical="top"/>
    </xf>
    <xf numFmtId="0" fontId="20" fillId="0" borderId="32" xfId="0" applyFont="1" applyBorder="1" applyAlignment="1">
      <alignment horizontal="left" vertical="top" wrapText="1"/>
    </xf>
    <xf numFmtId="0" fontId="20" fillId="0" borderId="42" xfId="0" applyFont="1" applyBorder="1" applyAlignment="1">
      <alignment horizontal="left" vertical="top" wrapText="1"/>
    </xf>
    <xf numFmtId="0" fontId="20" fillId="0" borderId="48" xfId="0" applyFont="1" applyBorder="1" applyAlignment="1">
      <alignment horizontal="left" vertical="top" wrapText="1"/>
    </xf>
    <xf numFmtId="0" fontId="22" fillId="19" borderId="0" xfId="0" applyFont="1" applyFill="1" applyAlignment="1">
      <alignment horizontal="left" vertical="top" wrapText="1"/>
    </xf>
    <xf numFmtId="0" fontId="38" fillId="15" borderId="0" xfId="0" applyFont="1" applyFill="1" applyAlignment="1">
      <alignment horizontal="left" vertical="top" wrapText="1"/>
    </xf>
    <xf numFmtId="0" fontId="39" fillId="15" borderId="0" xfId="0" applyFont="1" applyFill="1" applyAlignment="1">
      <alignment horizontal="left" vertical="top" wrapText="1"/>
    </xf>
    <xf numFmtId="0" fontId="38" fillId="14" borderId="0" xfId="0" applyFont="1" applyFill="1" applyAlignment="1">
      <alignment horizontal="left" vertical="top" wrapText="1"/>
    </xf>
    <xf numFmtId="0" fontId="39" fillId="14" borderId="0" xfId="0" applyFont="1" applyFill="1" applyAlignment="1">
      <alignment horizontal="left" vertical="top" wrapText="1"/>
    </xf>
    <xf numFmtId="0" fontId="38" fillId="13" borderId="0" xfId="0" applyFont="1" applyFill="1" applyAlignment="1">
      <alignment horizontal="left" vertical="top" wrapText="1"/>
    </xf>
    <xf numFmtId="0" fontId="39" fillId="13" borderId="0" xfId="0" applyFont="1" applyFill="1" applyAlignment="1">
      <alignment horizontal="left" vertical="top" wrapText="1"/>
    </xf>
    <xf numFmtId="0" fontId="38" fillId="12" borderId="0" xfId="0" applyFont="1" applyFill="1" applyAlignment="1">
      <alignment horizontal="left" vertical="top" wrapText="1"/>
    </xf>
    <xf numFmtId="0" fontId="39" fillId="12" borderId="0" xfId="0" applyFont="1" applyFill="1" applyAlignment="1">
      <alignment horizontal="left" vertical="top" wrapText="1"/>
    </xf>
    <xf numFmtId="0" fontId="38" fillId="11" borderId="0" xfId="0" applyFont="1" applyFill="1" applyAlignment="1">
      <alignment horizontal="left" vertical="top" wrapText="1"/>
    </xf>
    <xf numFmtId="0" fontId="39" fillId="11" borderId="0" xfId="0" applyFont="1" applyFill="1" applyAlignment="1">
      <alignment horizontal="left" vertical="top" wrapText="1"/>
    </xf>
    <xf numFmtId="0" fontId="38" fillId="17" borderId="0" xfId="0" applyFont="1" applyFill="1" applyAlignment="1">
      <alignment horizontal="left" vertical="top" wrapText="1"/>
    </xf>
    <xf numFmtId="0" fontId="39" fillId="17" borderId="0" xfId="0" applyFont="1" applyFill="1" applyAlignment="1">
      <alignment horizontal="left" vertical="top" wrapText="1"/>
    </xf>
  </cellXfs>
  <cellStyles count="53">
    <cellStyle name="Budget Authority" xfId="40" xr:uid="{00000000-0005-0000-0000-000000000000}"/>
    <cellStyle name="Comma 2" xfId="8" xr:uid="{00000000-0005-0000-0000-000001000000}"/>
    <cellStyle name="Comma 3" xfId="37" xr:uid="{00000000-0005-0000-0000-000002000000}"/>
    <cellStyle name="Currency 10" xfId="39" xr:uid="{00000000-0005-0000-0000-000003000000}"/>
    <cellStyle name="Currency 2" xfId="6" xr:uid="{00000000-0005-0000-0000-000004000000}"/>
    <cellStyle name="Currency 3" xfId="9" xr:uid="{00000000-0005-0000-0000-000005000000}"/>
    <cellStyle name="Currency 4" xfId="20" xr:uid="{00000000-0005-0000-0000-000006000000}"/>
    <cellStyle name="Currency 5" xfId="23" xr:uid="{00000000-0005-0000-0000-000007000000}"/>
    <cellStyle name="Currency 6" xfId="27" xr:uid="{00000000-0005-0000-0000-000008000000}"/>
    <cellStyle name="Currency 7" xfId="30" xr:uid="{00000000-0005-0000-0000-000009000000}"/>
    <cellStyle name="Currency 8" xfId="32" xr:uid="{00000000-0005-0000-0000-00000A000000}"/>
    <cellStyle name="Currency 9" xfId="34" xr:uid="{00000000-0005-0000-0000-00000B000000}"/>
    <cellStyle name="Line 1 Report Info Fill in" xfId="41" xr:uid="{00000000-0005-0000-0000-00000C000000}"/>
    <cellStyle name="Line 2 Report Information Fill In" xfId="42" xr:uid="{00000000-0005-0000-0000-00000D000000}"/>
    <cellStyle name="Normal" xfId="0" builtinId="0"/>
    <cellStyle name="Normal 10" xfId="25" xr:uid="{00000000-0005-0000-0000-00000F000000}"/>
    <cellStyle name="Normal 10 2" xfId="52" xr:uid="{00000000-0005-0000-0000-000010000000}"/>
    <cellStyle name="Normal 11" xfId="26" xr:uid="{00000000-0005-0000-0000-000011000000}"/>
    <cellStyle name="Normal 12" xfId="28" xr:uid="{00000000-0005-0000-0000-000012000000}"/>
    <cellStyle name="Normal 13" xfId="29" xr:uid="{00000000-0005-0000-0000-000013000000}"/>
    <cellStyle name="Normal 14" xfId="31" xr:uid="{00000000-0005-0000-0000-000014000000}"/>
    <cellStyle name="Normal 15" xfId="35" xr:uid="{00000000-0005-0000-0000-000015000000}"/>
    <cellStyle name="Normal 16" xfId="36" xr:uid="{00000000-0005-0000-0000-000016000000}"/>
    <cellStyle name="Normal 17" xfId="38" xr:uid="{00000000-0005-0000-0000-000017000000}"/>
    <cellStyle name="Normal 18" xfId="49" xr:uid="{00000000-0005-0000-0000-000018000000}"/>
    <cellStyle name="Normal 2" xfId="1" xr:uid="{00000000-0005-0000-0000-000019000000}"/>
    <cellStyle name="Normal 2 2" xfId="5" xr:uid="{00000000-0005-0000-0000-00001A000000}"/>
    <cellStyle name="Normal 2 3" xfId="10" xr:uid="{00000000-0005-0000-0000-00001B000000}"/>
    <cellStyle name="Normal 2 4" xfId="11" xr:uid="{00000000-0005-0000-0000-00001C000000}"/>
    <cellStyle name="Normal 2 5" xfId="12" xr:uid="{00000000-0005-0000-0000-00001D000000}"/>
    <cellStyle name="Normal 2 6" xfId="13" xr:uid="{00000000-0005-0000-0000-00001E000000}"/>
    <cellStyle name="Normal 3" xfId="2" xr:uid="{00000000-0005-0000-0000-00001F000000}"/>
    <cellStyle name="Normal 3 2" xfId="14" xr:uid="{00000000-0005-0000-0000-000020000000}"/>
    <cellStyle name="Normal 3 3" xfId="15" xr:uid="{00000000-0005-0000-0000-000021000000}"/>
    <cellStyle name="Normal 4" xfId="3" xr:uid="{00000000-0005-0000-0000-000022000000}"/>
    <cellStyle name="Normal 4 2" xfId="24" xr:uid="{00000000-0005-0000-0000-000023000000}"/>
    <cellStyle name="Normal 4 3" xfId="51" xr:uid="{00000000-0005-0000-0000-000024000000}"/>
    <cellStyle name="Normal 5" xfId="4" xr:uid="{00000000-0005-0000-0000-000025000000}"/>
    <cellStyle name="Normal 6" xfId="7" xr:uid="{00000000-0005-0000-0000-000026000000}"/>
    <cellStyle name="Normal 7" xfId="19" xr:uid="{00000000-0005-0000-0000-000027000000}"/>
    <cellStyle name="Normal 8" xfId="21" xr:uid="{00000000-0005-0000-0000-000028000000}"/>
    <cellStyle name="Normal 9" xfId="22" xr:uid="{00000000-0005-0000-0000-000029000000}"/>
    <cellStyle name="Percent 2" xfId="16" xr:uid="{00000000-0005-0000-0000-00002A000000}"/>
    <cellStyle name="Percent 2 2" xfId="17" xr:uid="{00000000-0005-0000-0000-00002B000000}"/>
    <cellStyle name="Percent 2 3" xfId="18" xr:uid="{00000000-0005-0000-0000-00002C000000}"/>
    <cellStyle name="Percent 3" xfId="33" xr:uid="{00000000-0005-0000-0000-00002D000000}"/>
    <cellStyle name="Percent 4" xfId="50" xr:uid="{00000000-0005-0000-0000-00002E000000}"/>
    <cellStyle name="Required Data Entry Even Bottom" xfId="48" xr:uid="{00000000-0005-0000-0000-00002F000000}"/>
    <cellStyle name="Required Data Entry Even Rows" xfId="45" xr:uid="{00000000-0005-0000-0000-000030000000}"/>
    <cellStyle name="Required Data Entry Odd Bottom" xfId="47" xr:uid="{00000000-0005-0000-0000-000031000000}"/>
    <cellStyle name="Required Data Entry Odd Rows" xfId="46" xr:uid="{00000000-0005-0000-0000-000032000000}"/>
    <cellStyle name="Required Data Entry Top Row" xfId="44" xr:uid="{00000000-0005-0000-0000-000033000000}"/>
    <cellStyle name="Row 1 Odd Data Entry Required" xfId="43" xr:uid="{00000000-0005-0000-0000-000034000000}"/>
  </cellStyles>
  <dxfs count="40">
    <dxf>
      <font>
        <color auto="1"/>
      </font>
      <fill>
        <patternFill>
          <bgColor rgb="FFFFFF00"/>
        </patternFill>
      </fill>
    </dxf>
    <dxf>
      <fill>
        <patternFill>
          <bgColor rgb="FFFFC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ill>
        <patternFill>
          <bgColor rgb="FFFFC000"/>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rgb="FFFFC000"/>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75162C"/>
      </font>
      <fill>
        <patternFill>
          <bgColor theme="9" tint="0.79998168889431442"/>
        </patternFill>
      </fill>
    </dxf>
    <dxf>
      <fill>
        <patternFill>
          <bgColor theme="9"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39"/>
      <tableStyleElement type="totalRow" dxfId="38"/>
      <tableStyleElement type="firstColumn" dxfId="37"/>
      <tableStyleElement type="lastColumn" dxfId="36"/>
      <tableStyleElement type="firstRowStripe" dxfId="35"/>
      <tableStyleElement type="secondRowStripe" dxfId="34"/>
    </tableStyle>
  </tableStyles>
  <colors>
    <mruColors>
      <color rgb="FFAC162C"/>
      <color rgb="FF002D73"/>
      <color rgb="FFCCFFCC"/>
      <color rgb="FF75162C"/>
      <color rgb="FFFFCBCB"/>
      <color rgb="FF969696"/>
      <color rgb="FFC0C0C0"/>
      <color rgb="FFFFFFCC"/>
      <color rgb="FFE1FF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337997</xdr:colOff>
      <xdr:row>0</xdr:row>
      <xdr:rowOff>159405</xdr:rowOff>
    </xdr:from>
    <xdr:to>
      <xdr:col>17</xdr:col>
      <xdr:colOff>2605260</xdr:colOff>
      <xdr:row>3</xdr:row>
      <xdr:rowOff>75277</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61653" y="159405"/>
          <a:ext cx="2267263" cy="747986"/>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R33"/>
  <sheetViews>
    <sheetView tabSelected="1" zoomScale="90" zoomScaleNormal="90" zoomScaleSheetLayoutView="100" zoomScalePageLayoutView="75" workbookViewId="0">
      <selection activeCell="R14" sqref="R14"/>
    </sheetView>
  </sheetViews>
  <sheetFormatPr defaultColWidth="9.140625" defaultRowHeight="15.75" x14ac:dyDescent="0.2"/>
  <cols>
    <col min="1" max="1" width="9.7109375" style="83" bestFit="1" customWidth="1"/>
    <col min="2" max="2" width="15.7109375" style="83" customWidth="1"/>
    <col min="3" max="3" width="37" style="111" customWidth="1"/>
    <col min="4" max="4" width="9.7109375" style="83" customWidth="1"/>
    <col min="5" max="17" width="13.7109375" style="83" customWidth="1"/>
    <col min="18" max="18" width="45.28515625" style="83" customWidth="1"/>
    <col min="19" max="16384" width="9.140625" style="83"/>
  </cols>
  <sheetData>
    <row r="1" spans="1:18" s="66" customFormat="1" ht="24" customHeight="1" x14ac:dyDescent="0.2">
      <c r="A1" s="127" t="s">
        <v>102</v>
      </c>
      <c r="B1" s="127"/>
      <c r="C1" s="127"/>
      <c r="D1" s="127"/>
    </row>
    <row r="2" spans="1:18" s="66" customFormat="1" ht="24" customHeight="1" x14ac:dyDescent="0.2">
      <c r="A2" s="127" t="str">
        <f>"County Fiscal Year "&amp;ReportInfo!$L$2&amp;"-"&amp;(ReportInfo!$L$2+1)</f>
        <v>County Fiscal Year 2021-2022</v>
      </c>
      <c r="B2" s="127"/>
      <c r="C2" s="127"/>
    </row>
    <row r="3" spans="1:18" s="67" customFormat="1" ht="16.5" x14ac:dyDescent="0.3">
      <c r="C3" s="68"/>
      <c r="P3" s="69"/>
      <c r="Q3" s="69"/>
    </row>
    <row r="4" spans="1:18" s="67" customFormat="1" ht="18" customHeight="1" x14ac:dyDescent="0.3">
      <c r="A4" s="128" t="s">
        <v>0</v>
      </c>
      <c r="B4" s="128"/>
      <c r="C4" s="112"/>
      <c r="E4" s="70" t="s">
        <v>1</v>
      </c>
      <c r="F4" s="115"/>
      <c r="G4" s="69"/>
      <c r="K4" s="69"/>
      <c r="P4" s="69"/>
      <c r="Q4" s="69"/>
    </row>
    <row r="5" spans="1:18" s="67" customFormat="1" ht="18" customHeight="1" x14ac:dyDescent="0.3">
      <c r="A5" s="128" t="s">
        <v>69</v>
      </c>
      <c r="B5" s="128"/>
      <c r="C5" s="113"/>
      <c r="D5" s="69"/>
      <c r="E5" s="69"/>
      <c r="F5" s="69"/>
      <c r="G5" s="69"/>
      <c r="H5" s="71"/>
      <c r="I5" s="72"/>
      <c r="P5" s="73"/>
      <c r="R5" s="135" t="s">
        <v>174</v>
      </c>
    </row>
    <row r="6" spans="1:18" s="67" customFormat="1" ht="18" customHeight="1" x14ac:dyDescent="0.3">
      <c r="A6" s="128" t="s">
        <v>70</v>
      </c>
      <c r="B6" s="128"/>
      <c r="C6" s="114"/>
      <c r="M6" s="69"/>
      <c r="N6" s="69"/>
      <c r="P6" s="73"/>
      <c r="R6" s="135"/>
    </row>
    <row r="7" spans="1:18" s="67" customFormat="1" ht="26.25" customHeight="1" thickBot="1" x14ac:dyDescent="0.25">
      <c r="A7" s="71"/>
      <c r="C7" s="68"/>
    </row>
    <row r="8" spans="1:18" s="74" customFormat="1" ht="32.25" customHeight="1" thickBot="1" x14ac:dyDescent="0.25">
      <c r="A8" s="129" t="s">
        <v>109</v>
      </c>
      <c r="B8" s="130"/>
      <c r="C8" s="130"/>
      <c r="D8" s="130"/>
      <c r="E8" s="130"/>
      <c r="F8" s="130"/>
      <c r="G8" s="130"/>
      <c r="H8" s="130"/>
      <c r="I8" s="130"/>
      <c r="J8" s="130"/>
      <c r="K8" s="130"/>
      <c r="L8" s="130"/>
      <c r="M8" s="130"/>
      <c r="N8" s="130"/>
      <c r="O8" s="130"/>
      <c r="P8" s="130"/>
      <c r="Q8" s="130"/>
      <c r="R8" s="131"/>
    </row>
    <row r="9" spans="1:18" s="74" customFormat="1" ht="32.25" thickBot="1" x14ac:dyDescent="0.25">
      <c r="A9" s="75" t="s">
        <v>107</v>
      </c>
      <c r="B9" s="145" t="s">
        <v>108</v>
      </c>
      <c r="C9" s="146"/>
      <c r="D9" s="146"/>
      <c r="E9" s="146"/>
      <c r="F9" s="146"/>
      <c r="G9" s="146"/>
      <c r="H9" s="146"/>
      <c r="I9" s="146"/>
      <c r="J9" s="146"/>
      <c r="K9" s="146"/>
      <c r="L9" s="146"/>
      <c r="M9" s="146"/>
      <c r="N9" s="147"/>
      <c r="O9" s="76" t="s">
        <v>113</v>
      </c>
      <c r="P9" s="77" t="s">
        <v>115</v>
      </c>
      <c r="Q9" s="78" t="s">
        <v>114</v>
      </c>
      <c r="R9" s="79" t="s">
        <v>112</v>
      </c>
    </row>
    <row r="10" spans="1:18" ht="31.5" customHeight="1" x14ac:dyDescent="0.2">
      <c r="A10" s="80">
        <v>1</v>
      </c>
      <c r="B10" s="148" t="s">
        <v>169</v>
      </c>
      <c r="C10" s="149"/>
      <c r="D10" s="149"/>
      <c r="E10" s="149"/>
      <c r="F10" s="149"/>
      <c r="G10" s="149"/>
      <c r="H10" s="149"/>
      <c r="I10" s="149"/>
      <c r="J10" s="149"/>
      <c r="K10" s="149"/>
      <c r="L10" s="149"/>
      <c r="M10" s="149"/>
      <c r="N10" s="150"/>
      <c r="O10" s="81"/>
      <c r="P10" s="82"/>
      <c r="Q10" s="52"/>
      <c r="R10" s="29"/>
    </row>
    <row r="11" spans="1:18" ht="31.5" customHeight="1" x14ac:dyDescent="0.2">
      <c r="A11" s="84">
        <f t="shared" ref="A11:A19" si="0">A10+1</f>
        <v>2</v>
      </c>
      <c r="B11" s="136" t="s">
        <v>170</v>
      </c>
      <c r="C11" s="137"/>
      <c r="D11" s="137"/>
      <c r="E11" s="137"/>
      <c r="F11" s="137"/>
      <c r="G11" s="137"/>
      <c r="H11" s="137"/>
      <c r="I11" s="137"/>
      <c r="J11" s="137"/>
      <c r="K11" s="137"/>
      <c r="L11" s="137"/>
      <c r="M11" s="137"/>
      <c r="N11" s="138"/>
      <c r="O11" s="119"/>
      <c r="P11" s="120"/>
      <c r="Q11" s="53"/>
      <c r="R11" s="30"/>
    </row>
    <row r="12" spans="1:18" ht="31.5" customHeight="1" x14ac:dyDescent="0.2">
      <c r="A12" s="84">
        <f t="shared" si="0"/>
        <v>3</v>
      </c>
      <c r="B12" s="136" t="s">
        <v>192</v>
      </c>
      <c r="C12" s="137"/>
      <c r="D12" s="137"/>
      <c r="E12" s="137"/>
      <c r="F12" s="137"/>
      <c r="G12" s="137"/>
      <c r="H12" s="137"/>
      <c r="I12" s="137"/>
      <c r="J12" s="137"/>
      <c r="K12" s="137"/>
      <c r="L12" s="137"/>
      <c r="M12" s="137"/>
      <c r="N12" s="138"/>
      <c r="O12" s="85">
        <v>44742</v>
      </c>
      <c r="P12" s="86" t="str">
        <f>IF(SUMIFS(LookupData!H$2:H$68,LookupData!$E$2:$E$68,'Fiscal Management'!$C$4)=0,"Not Submitted",SUMIFS(LookupData!H$2:H$68,LookupData!$E$2:$E$68,'Fiscal Management'!$C$4))</f>
        <v>Not Submitted</v>
      </c>
      <c r="Q12" s="87" t="str">
        <f>IF($P$12&lt;=$O$12,"Yes","No")</f>
        <v>No</v>
      </c>
      <c r="R12" s="31"/>
    </row>
    <row r="13" spans="1:18" ht="31.5" customHeight="1" x14ac:dyDescent="0.2">
      <c r="A13" s="84">
        <f t="shared" si="0"/>
        <v>4</v>
      </c>
      <c r="B13" s="136" t="s">
        <v>193</v>
      </c>
      <c r="C13" s="137"/>
      <c r="D13" s="137"/>
      <c r="E13" s="137"/>
      <c r="F13" s="137"/>
      <c r="G13" s="137"/>
      <c r="H13" s="137"/>
      <c r="I13" s="137"/>
      <c r="J13" s="137"/>
      <c r="K13" s="137"/>
      <c r="L13" s="137"/>
      <c r="M13" s="137"/>
      <c r="N13" s="138"/>
      <c r="O13" s="85">
        <v>44762</v>
      </c>
      <c r="P13" s="88" t="str">
        <f>IF(SUMIFS(LookupData!I$2:I$68,LookupData!$E$2:$E$68,'Fiscal Management'!$C$4)=0,"Not Submitted",SUMIFS(LookupData!I$2:I$68,LookupData!$E$2:$E$68,'Fiscal Management'!$C$4))</f>
        <v>Not Submitted</v>
      </c>
      <c r="Q13" s="89" t="str">
        <f>IF($P$13&lt;=$O$13,"Yes","No")</f>
        <v>No</v>
      </c>
      <c r="R13" s="30"/>
    </row>
    <row r="14" spans="1:18" ht="31.5" customHeight="1" x14ac:dyDescent="0.2">
      <c r="A14" s="84">
        <f t="shared" si="0"/>
        <v>5</v>
      </c>
      <c r="B14" s="136" t="s">
        <v>171</v>
      </c>
      <c r="C14" s="137"/>
      <c r="D14" s="137"/>
      <c r="E14" s="137"/>
      <c r="F14" s="137"/>
      <c r="G14" s="137"/>
      <c r="H14" s="137"/>
      <c r="I14" s="137"/>
      <c r="J14" s="137"/>
      <c r="K14" s="137"/>
      <c r="L14" s="137"/>
      <c r="M14" s="137"/>
      <c r="N14" s="138"/>
      <c r="O14" s="119"/>
      <c r="P14" s="120"/>
      <c r="Q14" s="118"/>
      <c r="R14" s="31"/>
    </row>
    <row r="15" spans="1:18" ht="31.5" customHeight="1" x14ac:dyDescent="0.2">
      <c r="A15" s="84">
        <f t="shared" si="0"/>
        <v>6</v>
      </c>
      <c r="B15" s="139" t="s">
        <v>194</v>
      </c>
      <c r="C15" s="140"/>
      <c r="D15" s="140"/>
      <c r="E15" s="140"/>
      <c r="F15" s="140"/>
      <c r="G15" s="140"/>
      <c r="H15" s="140"/>
      <c r="I15" s="140"/>
      <c r="J15" s="140"/>
      <c r="K15" s="140"/>
      <c r="L15" s="140"/>
      <c r="M15" s="140"/>
      <c r="N15" s="141"/>
      <c r="O15" s="85">
        <v>44586</v>
      </c>
      <c r="P15" s="86" t="e">
        <f>IF(INDEX(LookupData!$A$2:$J$68,MATCH('Fiscal Management'!$C$4,LookupData!$E$2:$E$68,0),10)="Not Applicable","Not Applicable",(IF(INDEX(LookupData!$A$2:$J$68,MATCH('Fiscal Management'!$C$4,LookupData!$E$2:$E$68,0),10)=0,"Not Submitted",SUMIFS(LookupData!J$2:J$68,LookupData!$E$2:$E$68,'Fiscal Management'!$C$4))))</f>
        <v>#N/A</v>
      </c>
      <c r="Q15" s="87" t="e">
        <f>IF($P$15="Not Applicable","Yes",IF($P$15&lt;=$O$15,"Yes","No"))</f>
        <v>#N/A</v>
      </c>
      <c r="R15" s="30"/>
    </row>
    <row r="16" spans="1:18" ht="31.5" customHeight="1" x14ac:dyDescent="0.2">
      <c r="A16" s="84">
        <f t="shared" si="0"/>
        <v>7</v>
      </c>
      <c r="B16" s="136" t="s">
        <v>172</v>
      </c>
      <c r="C16" s="137"/>
      <c r="D16" s="137"/>
      <c r="E16" s="137"/>
      <c r="F16" s="137"/>
      <c r="G16" s="137"/>
      <c r="H16" s="137"/>
      <c r="I16" s="137"/>
      <c r="J16" s="137"/>
      <c r="K16" s="137"/>
      <c r="L16" s="137"/>
      <c r="M16" s="137"/>
      <c r="N16" s="138"/>
      <c r="O16" s="85">
        <v>44013</v>
      </c>
      <c r="P16" s="88" t="str">
        <f>IF(SUMIFS(LookupData!K$2:K$68,LookupData!$E$2:$E$68,'Fiscal Management'!$C$4)=0,"Not Submitted",SUMIFS(LookupData!K$2:K$68,LookupData!$E$2:$E$68,'Fiscal Management'!$C$4))</f>
        <v>Not Submitted</v>
      </c>
      <c r="Q16" s="89" t="str">
        <f>IF($P$16&lt;=$O$16,"Yes","No")</f>
        <v>No</v>
      </c>
      <c r="R16" s="31"/>
    </row>
    <row r="17" spans="1:18" ht="31.5" customHeight="1" x14ac:dyDescent="0.2">
      <c r="A17" s="84">
        <f t="shared" si="0"/>
        <v>8</v>
      </c>
      <c r="B17" s="136" t="s">
        <v>173</v>
      </c>
      <c r="C17" s="137"/>
      <c r="D17" s="137"/>
      <c r="E17" s="137"/>
      <c r="F17" s="137"/>
      <c r="G17" s="137"/>
      <c r="H17" s="137"/>
      <c r="I17" s="137"/>
      <c r="J17" s="137"/>
      <c r="K17" s="137"/>
      <c r="L17" s="137"/>
      <c r="M17" s="137"/>
      <c r="N17" s="138"/>
      <c r="O17" s="85">
        <v>44013</v>
      </c>
      <c r="P17" s="86" t="str">
        <f>IF(SUMIFS(LookupData!L$2:L$68,LookupData!$E$2:$E$68,'Fiscal Management'!$C$4)=0,"Not Submitted",SUMIFS(LookupData!L$2:L$68,LookupData!$E$2:$E$68,'Fiscal Management'!$C$4))</f>
        <v>Not Submitted</v>
      </c>
      <c r="Q17" s="87" t="str">
        <f>IF($P$17&lt;=$O$17,"Yes","No")</f>
        <v>No</v>
      </c>
      <c r="R17" s="30"/>
    </row>
    <row r="18" spans="1:18" ht="31.5" customHeight="1" x14ac:dyDescent="0.2">
      <c r="A18" s="84">
        <f t="shared" si="0"/>
        <v>9</v>
      </c>
      <c r="B18" s="136" t="s">
        <v>180</v>
      </c>
      <c r="C18" s="137"/>
      <c r="D18" s="137"/>
      <c r="E18" s="137"/>
      <c r="F18" s="137"/>
      <c r="G18" s="137"/>
      <c r="H18" s="137"/>
      <c r="I18" s="137"/>
      <c r="J18" s="137"/>
      <c r="K18" s="137"/>
      <c r="L18" s="137"/>
      <c r="M18" s="137"/>
      <c r="N18" s="138"/>
      <c r="O18" s="85" t="s">
        <v>181</v>
      </c>
      <c r="P18" s="88" t="str">
        <f>IF(SUMIFS(LookupData!M$2:M$68,LookupData!$E$2:$E$68,'Fiscal Management'!$C$4)=0,"Not Applicable",SUMIFS(LookupData!M$2:M$68,LookupData!$E$2:$E$68,'Fiscal Management'!$C$4))</f>
        <v>Not Applicable</v>
      </c>
      <c r="Q18" s="89" t="str">
        <f>IF($P$18="Not Applicable","NA",IF($P$18&lt;=$O$18,"Yes","No"))</f>
        <v>NA</v>
      </c>
      <c r="R18" s="31"/>
    </row>
    <row r="19" spans="1:18" ht="31.5" customHeight="1" x14ac:dyDescent="0.2">
      <c r="A19" s="84">
        <f t="shared" si="0"/>
        <v>10</v>
      </c>
      <c r="B19" s="136" t="s">
        <v>184</v>
      </c>
      <c r="C19" s="137"/>
      <c r="D19" s="137"/>
      <c r="E19" s="137"/>
      <c r="F19" s="137"/>
      <c r="G19" s="137"/>
      <c r="H19" s="137"/>
      <c r="I19" s="137"/>
      <c r="J19" s="137"/>
      <c r="K19" s="137"/>
      <c r="L19" s="137"/>
      <c r="M19" s="137"/>
      <c r="N19" s="138"/>
      <c r="O19" s="85">
        <v>44176</v>
      </c>
      <c r="P19" s="86" t="str">
        <f>IF(SUMIFS(LookupData!N$2:N$68,LookupData!$E$2:$E$68,'Fiscal Management'!$C$4)=0,"Not Submitted",SUMIFS(LookupData!N$2:N$68,LookupData!$E$2:$E$68,'Fiscal Management'!$C$4))</f>
        <v>Not Submitted</v>
      </c>
      <c r="Q19" s="87" t="str">
        <f>IF($P$19&lt;=$O$19,"Yes","No")</f>
        <v>No</v>
      </c>
      <c r="R19" s="30"/>
    </row>
    <row r="20" spans="1:18" ht="31.5" customHeight="1" x14ac:dyDescent="0.2">
      <c r="A20" s="84">
        <f t="shared" ref="A20" si="1">A19+1</f>
        <v>11</v>
      </c>
      <c r="B20" s="136" t="s">
        <v>185</v>
      </c>
      <c r="C20" s="137"/>
      <c r="D20" s="137"/>
      <c r="E20" s="137"/>
      <c r="F20" s="137"/>
      <c r="G20" s="137"/>
      <c r="H20" s="137"/>
      <c r="I20" s="137"/>
      <c r="J20" s="137"/>
      <c r="K20" s="137"/>
      <c r="L20" s="137"/>
      <c r="M20" s="137"/>
      <c r="N20" s="138"/>
      <c r="O20" s="85">
        <v>44176</v>
      </c>
      <c r="P20" s="88" t="str">
        <f>IF(SUMIFS(LookupData!O$2:O$68,LookupData!$E$2:$E$68,'Fiscal Management'!$C$4)=0,"Not Submitted",SUMIFS(LookupData!O$2:O$68,LookupData!$E$2:$E$68,'Fiscal Management'!$C$4))</f>
        <v>Not Submitted</v>
      </c>
      <c r="Q20" s="89" t="str">
        <f>IF($P$20&lt;=$O$20,"Yes","No")</f>
        <v>No</v>
      </c>
      <c r="R20" s="31"/>
    </row>
    <row r="21" spans="1:18" ht="31.5" customHeight="1" x14ac:dyDescent="0.2">
      <c r="A21" s="84">
        <f t="shared" ref="A21" si="2">A20+1</f>
        <v>12</v>
      </c>
      <c r="B21" s="136" t="s">
        <v>186</v>
      </c>
      <c r="C21" s="137"/>
      <c r="D21" s="137"/>
      <c r="E21" s="137"/>
      <c r="F21" s="137"/>
      <c r="G21" s="137"/>
      <c r="H21" s="137"/>
      <c r="I21" s="137"/>
      <c r="J21" s="137"/>
      <c r="K21" s="137"/>
      <c r="L21" s="137"/>
      <c r="M21" s="137"/>
      <c r="N21" s="138"/>
      <c r="O21" s="85">
        <v>44176</v>
      </c>
      <c r="P21" s="86" t="str">
        <f>IF(SUMIFS(LookupData!P$2:P$68,LookupData!$E$2:$E$68,'Fiscal Management'!$C$4)=0,"Not Submitted",SUMIFS(LookupData!P$2:P$68,LookupData!$E$2:$E$68,'Fiscal Management'!$C$4))</f>
        <v>Not Submitted</v>
      </c>
      <c r="Q21" s="87" t="str">
        <f>IF($P$21&lt;=$O$21,"Yes","No")</f>
        <v>No</v>
      </c>
      <c r="R21" s="30"/>
    </row>
    <row r="22" spans="1:18" ht="31.5" customHeight="1" thickBot="1" x14ac:dyDescent="0.25">
      <c r="A22" s="90">
        <f>A21+1</f>
        <v>13</v>
      </c>
      <c r="B22" s="142" t="s">
        <v>187</v>
      </c>
      <c r="C22" s="143"/>
      <c r="D22" s="143"/>
      <c r="E22" s="143"/>
      <c r="F22" s="143"/>
      <c r="G22" s="143"/>
      <c r="H22" s="143"/>
      <c r="I22" s="143"/>
      <c r="J22" s="143"/>
      <c r="K22" s="143"/>
      <c r="L22" s="143"/>
      <c r="M22" s="143"/>
      <c r="N22" s="144"/>
      <c r="O22" s="91">
        <v>44531</v>
      </c>
      <c r="P22" s="116" t="str">
        <f>IF(SUMIFS(LookupData!Q$2:Q$68,LookupData!$E$2:$E$68,'Fiscal Management'!$C$4)=0,"Not Submitted",SUMIFS(LookupData!Q$2:Q$68,LookupData!$E$2:$E$68,'Fiscal Management'!$C$4))</f>
        <v>Not Submitted</v>
      </c>
      <c r="Q22" s="117" t="str">
        <f>IF($P$22&lt;=$O$22,"Yes","No")</f>
        <v>No</v>
      </c>
      <c r="R22" s="55"/>
    </row>
    <row r="23" spans="1:18" s="74" customFormat="1" ht="32.25" customHeight="1" thickBot="1" x14ac:dyDescent="0.25">
      <c r="A23" s="92" t="s">
        <v>107</v>
      </c>
      <c r="B23" s="151" t="s">
        <v>108</v>
      </c>
      <c r="C23" s="152"/>
      <c r="D23" s="152"/>
      <c r="E23" s="153"/>
      <c r="F23" s="93">
        <f>DATE(ReportInfo!$L$3,10,1)</f>
        <v>44105</v>
      </c>
      <c r="G23" s="94">
        <f>DATE(ReportInfo!$L$3,11,1)</f>
        <v>44136</v>
      </c>
      <c r="H23" s="94">
        <f>DATE(ReportInfo!$L$3,12,1)</f>
        <v>44166</v>
      </c>
      <c r="I23" s="94">
        <f>DATE((ReportInfo!$L$3+1),1,1)</f>
        <v>44197</v>
      </c>
      <c r="J23" s="94">
        <f>DATE((ReportInfo!$L$3+1),2,1)</f>
        <v>44228</v>
      </c>
      <c r="K23" s="94">
        <f>DATE((ReportInfo!$L$3+1),3,1)</f>
        <v>44256</v>
      </c>
      <c r="L23" s="94">
        <f>DATE((ReportInfo!$L$3+1),4,1)</f>
        <v>44287</v>
      </c>
      <c r="M23" s="94">
        <f>DATE((ReportInfo!$L$3+1),5,1)</f>
        <v>44317</v>
      </c>
      <c r="N23" s="94">
        <f>DATE((ReportInfo!$L$3+1),6,1)</f>
        <v>44348</v>
      </c>
      <c r="O23" s="94">
        <f>DATE((ReportInfo!$L$3+1),7,1)</f>
        <v>44378</v>
      </c>
      <c r="P23" s="94">
        <f>DATE((ReportInfo!$L$3+1),8,1)</f>
        <v>44409</v>
      </c>
      <c r="Q23" s="94">
        <f>DATE((ReportInfo!$L$3+1),9,1)</f>
        <v>44440</v>
      </c>
      <c r="R23" s="92" t="s">
        <v>112</v>
      </c>
    </row>
    <row r="24" spans="1:18" s="74" customFormat="1" ht="32.25" customHeight="1" thickBot="1" x14ac:dyDescent="0.25">
      <c r="A24" s="132" t="s">
        <v>167</v>
      </c>
      <c r="B24" s="133"/>
      <c r="C24" s="133"/>
      <c r="D24" s="133"/>
      <c r="E24" s="133"/>
      <c r="F24" s="133"/>
      <c r="G24" s="133"/>
      <c r="H24" s="133"/>
      <c r="I24" s="133"/>
      <c r="J24" s="133"/>
      <c r="K24" s="133"/>
      <c r="L24" s="133"/>
      <c r="M24" s="133"/>
      <c r="N24" s="133"/>
      <c r="O24" s="133"/>
      <c r="P24" s="133"/>
      <c r="Q24" s="133"/>
      <c r="R24" s="134"/>
    </row>
    <row r="25" spans="1:18" s="97" customFormat="1" ht="31.5" customHeight="1" x14ac:dyDescent="0.3">
      <c r="A25" s="80">
        <f>A22+1</f>
        <v>14</v>
      </c>
      <c r="B25" s="148" t="s">
        <v>188</v>
      </c>
      <c r="C25" s="149"/>
      <c r="D25" s="149"/>
      <c r="E25" s="150"/>
      <c r="F25" s="95" t="str">
        <f>IF(SUMIFS(LookupData!R$2:R$68,LookupData!$E$2:$E$68,'Fiscal Management'!$C$4)=0,"Not Submitted",SUMIFS(LookupData!R$2:R$68,LookupData!$E$2:$E$68,'Fiscal Management'!$C$4))</f>
        <v>Not Submitted</v>
      </c>
      <c r="G25" s="96" t="str">
        <f>IF(SUMIFS(LookupData!S$2:S$68,LookupData!$E$2:$E$68,'Fiscal Management'!$C$4)=0,"Not Submitted",SUMIFS(LookupData!S$2:S$68,LookupData!$E$2:$E$68,'Fiscal Management'!$C$4))</f>
        <v>Not Submitted</v>
      </c>
      <c r="H25" s="96" t="str">
        <f>IF(SUMIFS(LookupData!T$2:T$68,LookupData!$E$2:$E$68,'Fiscal Management'!$C$4)=0,"Not Submitted",SUMIFS(LookupData!T$2:T$68,LookupData!$E$2:$E$68,'Fiscal Management'!$C$4))</f>
        <v>Not Submitted</v>
      </c>
      <c r="I25" s="96" t="str">
        <f>IF(SUMIFS(LookupData!U$2:U$68,LookupData!$E$2:$E$68,'Fiscal Management'!$C$4)=0,"Not Submitted",SUMIFS(LookupData!U$2:U$68,LookupData!$E$2:$E$68,'Fiscal Management'!$C$4))</f>
        <v>Not Submitted</v>
      </c>
      <c r="J25" s="96" t="str">
        <f>IF(SUMIFS(LookupData!V$2:V$68,LookupData!$E$2:$E$68,'Fiscal Management'!$C$4)=0,"Not Submitted",SUMIFS(LookupData!V$2:V$68,LookupData!$E$2:$E$68,'Fiscal Management'!$C$4))</f>
        <v>Not Submitted</v>
      </c>
      <c r="K25" s="96" t="str">
        <f>IF(SUMIFS(LookupData!W$2:W$68,LookupData!$E$2:$E$68,'Fiscal Management'!$C$4)=0,"Not Submitted",SUMIFS(LookupData!W$2:W$68,LookupData!$E$2:$E$68,'Fiscal Management'!$C$4))</f>
        <v>Not Submitted</v>
      </c>
      <c r="L25" s="96" t="str">
        <f>IF(SUMIFS(LookupData!X$2:X$68,LookupData!$E$2:$E$68,'Fiscal Management'!$C$4)=0,"Not Submitted",SUMIFS(LookupData!X$2:X$68,LookupData!$E$2:$E$68,'Fiscal Management'!$C$4))</f>
        <v>Not Submitted</v>
      </c>
      <c r="M25" s="96" t="str">
        <f>IF(SUMIFS(LookupData!Y$2:Y$68,LookupData!$E$2:$E$68,'Fiscal Management'!$C$4)=0,"Not Submitted",SUMIFS(LookupData!Y$2:Y$68,LookupData!$E$2:$E$68,'Fiscal Management'!$C$4))</f>
        <v>Not Submitted</v>
      </c>
      <c r="N25" s="96" t="str">
        <f>IF(SUMIFS(LookupData!Z$2:Z$68,LookupData!$E$2:$E$68,'Fiscal Management'!$C$4)=0,"Not Submitted",SUMIFS(LookupData!Z$2:Z$68,LookupData!$E$2:$E$68,'Fiscal Management'!$C$4))</f>
        <v>Not Submitted</v>
      </c>
      <c r="O25" s="96" t="str">
        <f>IF(SUMIFS(LookupData!AA$2:AA$68,LookupData!$E$2:$E$68,'Fiscal Management'!$C$4)=0,"Not Submitted",SUMIFS(LookupData!AA$2:AA$68,LookupData!$E$2:$E$68,'Fiscal Management'!$C$4))</f>
        <v>Not Submitted</v>
      </c>
      <c r="P25" s="96" t="str">
        <f>IF(SUMIFS(LookupData!AB$2:AB$68,LookupData!$E$2:$E$68,'Fiscal Management'!$C$4)=0,"Not Submitted",SUMIFS(LookupData!AB$2:AB$68,LookupData!$E$2:$E$68,'Fiscal Management'!$C$4))</f>
        <v>Not Submitted</v>
      </c>
      <c r="Q25" s="96" t="str">
        <f>IF(SUMIFS(LookupData!AC$2:AC$68,LookupData!$E$2:$E$68,'Fiscal Management'!$C$4)=0,"Not Submitted",SUMIFS(LookupData!AC$2:AC$68,LookupData!$E$2:$E$68,'Fiscal Management'!$C$4))</f>
        <v>Not Submitted</v>
      </c>
      <c r="R25" s="29"/>
    </row>
    <row r="26" spans="1:18" s="97" customFormat="1" ht="31.5" customHeight="1" x14ac:dyDescent="0.3">
      <c r="A26" s="84">
        <f>A25+1</f>
        <v>15</v>
      </c>
      <c r="B26" s="136" t="s">
        <v>189</v>
      </c>
      <c r="C26" s="137"/>
      <c r="D26" s="137"/>
      <c r="E26" s="138"/>
      <c r="F26" s="98" t="str">
        <f>IF(SUMIFS(LookupData!AD$2:AD$68,LookupData!$E$2:$E$68,'Fiscal Management'!$C$4)=0,"Not Submitted",SUMIFS(LookupData!AD$2:AD$68,LookupData!$E$2:$E$68,'Fiscal Management'!$C$4))</f>
        <v>Not Submitted</v>
      </c>
      <c r="G26" s="99" t="str">
        <f>IF(SUMIFS(LookupData!AE$2:AE$68,LookupData!$E$2:$E$68,'Fiscal Management'!$C$4)=0,"Not Submitted",SUMIFS(LookupData!AE$2:AE$68,LookupData!$E$2:$E$68,'Fiscal Management'!$C$4))</f>
        <v>Not Submitted</v>
      </c>
      <c r="H26" s="99" t="str">
        <f>IF(SUMIFS(LookupData!AF$2:AF$68,LookupData!$E$2:$E$68,'Fiscal Management'!$C$4)=0,"Not Submitted",SUMIFS(LookupData!AF$2:AF$68,LookupData!$E$2:$E$68,'Fiscal Management'!$C$4))</f>
        <v>Not Submitted</v>
      </c>
      <c r="I26" s="99" t="str">
        <f>IF(SUMIFS(LookupData!AG$2:AG$68,LookupData!$E$2:$E$68,'Fiscal Management'!$C$4)=0,"Not Submitted",SUMIFS(LookupData!AG$2:AG$68,LookupData!$E$2:$E$68,'Fiscal Management'!$C$4))</f>
        <v>Not Submitted</v>
      </c>
      <c r="J26" s="99" t="str">
        <f>IF(SUMIFS(LookupData!AH$2:AH$68,LookupData!$E$2:$E$68,'Fiscal Management'!$C$4)=0,"Not Submitted",SUMIFS(LookupData!AH$2:AH$68,LookupData!$E$2:$E$68,'Fiscal Management'!$C$4))</f>
        <v>Not Submitted</v>
      </c>
      <c r="K26" s="99" t="str">
        <f>IF(SUMIFS(LookupData!AI$2:AI$68,LookupData!$E$2:$E$68,'Fiscal Management'!$C$4)=0,"Not Submitted",SUMIFS(LookupData!AI$2:AI$68,LookupData!$E$2:$E$68,'Fiscal Management'!$C$4))</f>
        <v>Not Submitted</v>
      </c>
      <c r="L26" s="99" t="str">
        <f>IF(SUMIFS(LookupData!AJ$2:AJ$68,LookupData!$E$2:$E$68,'Fiscal Management'!$C$4)=0,"Not Submitted",SUMIFS(LookupData!AJ$2:AJ$68,LookupData!$E$2:$E$68,'Fiscal Management'!$C$4))</f>
        <v>Not Submitted</v>
      </c>
      <c r="M26" s="99" t="str">
        <f>IF(SUMIFS(LookupData!AK$2:AK$68,LookupData!$E$2:$E$68,'Fiscal Management'!$C$4)=0,"Not Submitted",SUMIFS(LookupData!AK$2:AK$68,LookupData!$E$2:$E$68,'Fiscal Management'!$C$4))</f>
        <v>Not Submitted</v>
      </c>
      <c r="N26" s="99" t="str">
        <f>IF(SUMIFS(LookupData!AL$2:AL$68,LookupData!$E$2:$E$68,'Fiscal Management'!$C$4)=0,"Not Submitted",SUMIFS(LookupData!AL$2:AL$68,LookupData!$E$2:$E$68,'Fiscal Management'!$C$4))</f>
        <v>Not Submitted</v>
      </c>
      <c r="O26" s="99" t="str">
        <f>IF(SUMIFS(LookupData!AM$2:AM$68,LookupData!$E$2:$E$68,'Fiscal Management'!$C$4)=0,"Not Submitted",SUMIFS(LookupData!AM$2:AM$68,LookupData!$E$2:$E$68,'Fiscal Management'!$C$4))</f>
        <v>Not Submitted</v>
      </c>
      <c r="P26" s="99" t="str">
        <f>IF(SUMIFS(LookupData!AN$2:AN$68,LookupData!$E$2:$E$68,'Fiscal Management'!$C$4)=0,"Not Submitted",SUMIFS(LookupData!AN$2:AN$68,LookupData!$E$2:$E$68,'Fiscal Management'!$C$4))</f>
        <v>Not Submitted</v>
      </c>
      <c r="Q26" s="99" t="str">
        <f>IF(SUMIFS(LookupData!AO$2:AO$68,LookupData!$E$2:$E$68,'Fiscal Management'!$C$4)=0,"Not Submitted",SUMIFS(LookupData!AO$2:AO$68,LookupData!$E$2:$E$68,'Fiscal Management'!$C$4))</f>
        <v>Not Submitted</v>
      </c>
      <c r="R26" s="30"/>
    </row>
    <row r="27" spans="1:18" s="97" customFormat="1" ht="31.5" customHeight="1" x14ac:dyDescent="0.3">
      <c r="A27" s="84">
        <f>A26+1</f>
        <v>16</v>
      </c>
      <c r="B27" s="136" t="s">
        <v>190</v>
      </c>
      <c r="C27" s="137"/>
      <c r="D27" s="137"/>
      <c r="E27" s="138"/>
      <c r="F27" s="100"/>
      <c r="G27" s="101"/>
      <c r="H27" s="102" t="str">
        <f>IF(SUMIFS(LookupData!AP$2:AP$68,LookupData!$E$2:$E$68,'Fiscal Management'!$C$4)=0,"Not Submitted",SUMIFS(LookupData!AP$2:AP$68,LookupData!$E$2:$E$68,'Fiscal Management'!$C$4))</f>
        <v>Not Submitted</v>
      </c>
      <c r="I27" s="101"/>
      <c r="J27" s="101"/>
      <c r="K27" s="102" t="str">
        <f>IF(SUMIFS(LookupData!AQ$2:AQ$68,LookupData!$E$2:$E$68,'Fiscal Management'!$C$4)=0,"Not Submitted",SUMIFS(LookupData!AQ$2:AQ$68,LookupData!$E$2:$E$68,'Fiscal Management'!$C$4))</f>
        <v>Not Submitted</v>
      </c>
      <c r="L27" s="101"/>
      <c r="M27" s="101"/>
      <c r="N27" s="102" t="str">
        <f>IF(SUMIFS(LookupData!AR$2:AR$68,LookupData!$E$2:$E$68,'Fiscal Management'!$C$4)=0,"Not Submitted",SUMIFS(LookupData!AR$2:AR$68,LookupData!$E$2:$E$68,'Fiscal Management'!$C$4))</f>
        <v>Not Submitted</v>
      </c>
      <c r="O27" s="101"/>
      <c r="P27" s="101"/>
      <c r="Q27" s="103" t="str">
        <f>IF(SUMIFS(LookupData!AS$2:AS$68,LookupData!$E$2:$E$68,'Fiscal Management'!$C$4)=0,"Not Submitted",SUMIFS(LookupData!AS$2:AS$68,LookupData!$E$2:$E$68,'Fiscal Management'!$C$4))</f>
        <v>Not Submitted</v>
      </c>
      <c r="R27" s="31"/>
    </row>
    <row r="28" spans="1:18" s="97" customFormat="1" ht="47.25" customHeight="1" thickBot="1" x14ac:dyDescent="0.35">
      <c r="A28" s="90">
        <f>A27+1</f>
        <v>17</v>
      </c>
      <c r="B28" s="154" t="s">
        <v>191</v>
      </c>
      <c r="C28" s="155"/>
      <c r="D28" s="155"/>
      <c r="E28" s="156"/>
      <c r="F28" s="104"/>
      <c r="G28" s="105"/>
      <c r="H28" s="106" t="str">
        <f>IF(SUMIFS(LookupData!AT$2:AT$68,LookupData!$E$2:$E$68,'Fiscal Management'!$C$4)=0,"Not Submitted",SUMIFS(LookupData!AT$2:AT$68,LookupData!$E$2:$E$68,'Fiscal Management'!$C$4))</f>
        <v>Not Submitted</v>
      </c>
      <c r="I28" s="107"/>
      <c r="J28" s="107"/>
      <c r="K28" s="106" t="str">
        <f>IF(SUMIFS(LookupData!AU$2:AU$68,LookupData!$E$2:$E$68,'Fiscal Management'!$C$4)=0,"Not Submitted",SUMIFS(LookupData!AU$2:AU$68,LookupData!$E$2:$E$68,'Fiscal Management'!$C$4))</f>
        <v>Not Submitted</v>
      </c>
      <c r="L28" s="107"/>
      <c r="M28" s="107"/>
      <c r="N28" s="106" t="str">
        <f>IF(SUMIFS(LookupData!AV$2:AV$68,LookupData!$E$2:$E$68,'Fiscal Management'!$C$4)=0,"Not Submitted",SUMIFS(LookupData!AV$2:AV$68,LookupData!$E$2:$E$68,'Fiscal Management'!$C$4))</f>
        <v>Not Submitted</v>
      </c>
      <c r="O28" s="107"/>
      <c r="P28" s="107"/>
      <c r="Q28" s="108" t="str">
        <f>IF(SUMIFS(LookupData!AW$2:AW$68,LookupData!$E$2:$E$68,'Fiscal Management'!$C$4)=0,"Not Submitted",SUMIFS(LookupData!AW$2:AW$68,LookupData!$E$2:$E$68,'Fiscal Management'!$C$4))</f>
        <v>Not Submitted</v>
      </c>
      <c r="R28" s="32"/>
    </row>
    <row r="29" spans="1:18" s="97" customFormat="1" x14ac:dyDescent="0.3"/>
    <row r="30" spans="1:18" x14ac:dyDescent="0.2">
      <c r="A30" s="109" t="s">
        <v>101</v>
      </c>
      <c r="B30" s="109"/>
      <c r="C30" s="109"/>
      <c r="E30" s="110"/>
      <c r="F30" s="110"/>
      <c r="G30" s="110"/>
      <c r="H30" s="110"/>
      <c r="I30" s="110"/>
      <c r="J30" s="110"/>
      <c r="K30" s="110"/>
      <c r="L30" s="110"/>
      <c r="M30" s="110"/>
      <c r="N30" s="110"/>
      <c r="O30" s="110"/>
      <c r="P30" s="110"/>
      <c r="Q30" s="110"/>
      <c r="R30" s="110"/>
    </row>
    <row r="31" spans="1:18" x14ac:dyDescent="0.2">
      <c r="A31" s="126" t="str">
        <f>"1. This form is for financial reports and reporting requirements submitted in CFY "&amp;ReportInfo!$L$3&amp;"-"&amp;(ReportInfo!$L$2)&amp;" but is tracked as a CFY "&amp;ReportInfo!$L$2&amp;"-"&amp;(ReportInfo!$L$2+1)&amp;" report."</f>
        <v>1. This form is for financial reports and reporting requirements submitted in CFY 2020-2021 but is tracked as a CFY 2021-2022 report.</v>
      </c>
      <c r="B31" s="126"/>
      <c r="C31" s="126"/>
      <c r="D31" s="126"/>
      <c r="E31" s="126"/>
      <c r="F31" s="126"/>
      <c r="G31" s="126"/>
      <c r="H31" s="126"/>
      <c r="I31" s="126"/>
      <c r="J31" s="126"/>
      <c r="K31" s="126"/>
      <c r="L31" s="126"/>
      <c r="M31" s="126"/>
      <c r="N31" s="126"/>
      <c r="O31" s="110"/>
      <c r="P31" s="110"/>
      <c r="Q31" s="110"/>
      <c r="R31" s="110"/>
    </row>
    <row r="32" spans="1:18" x14ac:dyDescent="0.2">
      <c r="A32" s="126" t="s">
        <v>165</v>
      </c>
      <c r="B32" s="126"/>
      <c r="C32" s="126"/>
      <c r="D32" s="126"/>
      <c r="E32" s="126"/>
      <c r="F32" s="126"/>
      <c r="G32" s="126"/>
      <c r="H32" s="126"/>
      <c r="I32" s="126"/>
      <c r="J32" s="126"/>
      <c r="K32" s="126"/>
      <c r="L32" s="126"/>
      <c r="M32" s="126"/>
      <c r="N32" s="126"/>
      <c r="O32" s="110"/>
      <c r="P32" s="110"/>
      <c r="Q32" s="110"/>
      <c r="R32" s="110"/>
    </row>
    <row r="33" spans="1:17" x14ac:dyDescent="0.2">
      <c r="A33" s="126" t="s">
        <v>183</v>
      </c>
      <c r="B33" s="126"/>
      <c r="C33" s="126"/>
      <c r="D33" s="126"/>
      <c r="E33" s="126"/>
      <c r="F33" s="126"/>
      <c r="G33" s="126"/>
      <c r="H33" s="126"/>
      <c r="I33" s="126"/>
      <c r="J33" s="126"/>
      <c r="K33" s="126"/>
      <c r="L33" s="126"/>
      <c r="M33" s="126"/>
      <c r="N33" s="126"/>
      <c r="O33" s="126"/>
      <c r="P33" s="126"/>
      <c r="Q33" s="126"/>
    </row>
  </sheetData>
  <sheetProtection algorithmName="SHA-512" hashValue="ehZ3kjvw6p73aVKLbw2rnmL0fOFaCkEm7E3mfpcxmcrLsIxSyzBnfhX2QpJ8ei0nfHDiY+W/47GvRUji4O+8ng==" saltValue="PAyXc3/jm/GyvVtePyvW2g==" spinCount="100000" sheet="1" objects="1" scenarios="1" formatColumns="0" formatRows="0"/>
  <mergeCells count="30">
    <mergeCell ref="A31:N31"/>
    <mergeCell ref="B17:N17"/>
    <mergeCell ref="B21:N21"/>
    <mergeCell ref="B23:E23"/>
    <mergeCell ref="B25:E25"/>
    <mergeCell ref="B26:E26"/>
    <mergeCell ref="B27:E27"/>
    <mergeCell ref="B28:E28"/>
    <mergeCell ref="B9:N9"/>
    <mergeCell ref="B12:N12"/>
    <mergeCell ref="B14:N14"/>
    <mergeCell ref="B13:N13"/>
    <mergeCell ref="B10:N10"/>
    <mergeCell ref="B11:N11"/>
    <mergeCell ref="A33:Q33"/>
    <mergeCell ref="A1:D1"/>
    <mergeCell ref="A2:C2"/>
    <mergeCell ref="A4:B4"/>
    <mergeCell ref="A5:B5"/>
    <mergeCell ref="A8:R8"/>
    <mergeCell ref="A32:N32"/>
    <mergeCell ref="A24:R24"/>
    <mergeCell ref="A6:B6"/>
    <mergeCell ref="R5:R6"/>
    <mergeCell ref="B16:N16"/>
    <mergeCell ref="B15:N15"/>
    <mergeCell ref="B18:N18"/>
    <mergeCell ref="B22:N22"/>
    <mergeCell ref="B20:N20"/>
    <mergeCell ref="B19:N19"/>
  </mergeCells>
  <conditionalFormatting sqref="F25:Q26 H27:H28 K27:K28 N27:N28 Q27:Q28">
    <cfRule type="cellIs" dxfId="32" priority="29" operator="equal">
      <formula>"Not Submitted"</formula>
    </cfRule>
  </conditionalFormatting>
  <conditionalFormatting sqref="P12">
    <cfRule type="cellIs" dxfId="19" priority="11" operator="greaterThan">
      <formula>$O$12</formula>
    </cfRule>
  </conditionalFormatting>
  <conditionalFormatting sqref="P12:P13">
    <cfRule type="cellIs" dxfId="18" priority="31" operator="equal">
      <formula>"Not Submitted"</formula>
    </cfRule>
  </conditionalFormatting>
  <conditionalFormatting sqref="P13">
    <cfRule type="cellIs" dxfId="17" priority="10" operator="greaterThan">
      <formula>$O$13</formula>
    </cfRule>
  </conditionalFormatting>
  <conditionalFormatting sqref="P15">
    <cfRule type="containsText" dxfId="16" priority="5" operator="containsText" text="Not Applicable">
      <formula>NOT(ISERROR(SEARCH("Not Applicable",P15)))</formula>
    </cfRule>
    <cfRule type="cellIs" dxfId="15" priority="9" operator="greaterThan">
      <formula>$O$15</formula>
    </cfRule>
  </conditionalFormatting>
  <conditionalFormatting sqref="P15:P22">
    <cfRule type="cellIs" dxfId="14" priority="30" operator="equal">
      <formula>"Not Submitted"</formula>
    </cfRule>
  </conditionalFormatting>
  <conditionalFormatting sqref="P16:P18">
    <cfRule type="cellIs" dxfId="13" priority="8" operator="greaterThan">
      <formula>$O$16</formula>
    </cfRule>
  </conditionalFormatting>
  <conditionalFormatting sqref="P18">
    <cfRule type="containsText" dxfId="12" priority="1" operator="containsText" text="Not Applicable">
      <formula>NOT(ISERROR(SEARCH("Not Applicable",P18)))</formula>
    </cfRule>
    <cfRule type="cellIs" dxfId="11" priority="2" operator="greaterThan">
      <formula>$O$15</formula>
    </cfRule>
    <cfRule type="containsText" dxfId="10" priority="3" operator="containsText" text="Not Applicable">
      <formula>NOT(ISERROR(SEARCH("Not Applicable",P18)))</formula>
    </cfRule>
    <cfRule type="cellIs" dxfId="9" priority="4" operator="greaterThan">
      <formula>$O$15</formula>
    </cfRule>
  </conditionalFormatting>
  <conditionalFormatting sqref="P19:P21">
    <cfRule type="cellIs" dxfId="8" priority="7" operator="greaterThan">
      <formula>$O$19</formula>
    </cfRule>
  </conditionalFormatting>
  <conditionalFormatting sqref="P22">
    <cfRule type="cellIs" dxfId="7" priority="6" operator="greaterThan">
      <formula>$O$22</formula>
    </cfRule>
  </conditionalFormatting>
  <conditionalFormatting sqref="Q12:Q13">
    <cfRule type="cellIs" dxfId="5" priority="33" operator="equal">
      <formula>"No"</formula>
    </cfRule>
  </conditionalFormatting>
  <conditionalFormatting sqref="Q15:Q22">
    <cfRule type="cellIs" dxfId="4" priority="32" operator="equal">
      <formula>"No"</formula>
    </cfRule>
  </conditionalFormatting>
  <printOptions horizontalCentered="1" verticalCentered="1"/>
  <pageMargins left="0" right="0" top="0" bottom="0" header="0" footer="0"/>
  <pageSetup paperSize="5" scale="60" orientation="landscape" r:id="rId1"/>
  <headerFooter>
    <oddFooter>&amp;L&amp;"Franklin Gothic Book,Regular"&amp;8&amp;K03+000&amp;F&amp;C&amp;"Franklin Gothic Book,Regular"&amp;8&amp;K03+000Printed: &amp;D &amp;T&amp;R&amp;"-,Regular"&amp;8&amp;K03+000Page &amp;P of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28" operator="greaterThan" id="{74345977-A10E-4DF3-86E2-268343499420}">
            <xm:f>LookupData!$R$70</xm:f>
            <x14:dxf>
              <fill>
                <patternFill>
                  <bgColor theme="9" tint="0.79998168889431442"/>
                </patternFill>
              </fill>
            </x14:dxf>
          </x14:cfRule>
          <xm:sqref>F25:F26</xm:sqref>
        </x14:conditionalFormatting>
        <x14:conditionalFormatting xmlns:xm="http://schemas.microsoft.com/office/excel/2006/main">
          <x14:cfRule type="cellIs" priority="27" operator="greaterThan" id="{1CCCFB8C-E443-4518-BA84-ADAF9F74CB83}">
            <xm:f>LookupData!$S$70</xm:f>
            <x14:dxf>
              <fill>
                <patternFill>
                  <bgColor theme="9" tint="0.79998168889431442"/>
                </patternFill>
              </fill>
            </x14:dxf>
          </x14:cfRule>
          <xm:sqref>G25:G26</xm:sqref>
        </x14:conditionalFormatting>
        <x14:conditionalFormatting xmlns:xm="http://schemas.microsoft.com/office/excel/2006/main">
          <x14:cfRule type="cellIs" priority="26" operator="greaterThan" id="{3F90FE18-DD25-4F77-9C25-82BA26B0D939}">
            <xm:f>LookupData!$T$70</xm:f>
            <x14:dxf>
              <fill>
                <patternFill>
                  <bgColor theme="9" tint="0.79998168889431442"/>
                </patternFill>
              </fill>
            </x14:dxf>
          </x14:cfRule>
          <xm:sqref>H25:H27</xm:sqref>
        </x14:conditionalFormatting>
        <x14:conditionalFormatting xmlns:xm="http://schemas.microsoft.com/office/excel/2006/main">
          <x14:cfRule type="cellIs" priority="15" operator="greaterThan" id="{8E93170A-6284-485E-9F6B-CBD539C64422}">
            <xm:f>LookupData!$AT$70</xm:f>
            <x14:dxf>
              <fill>
                <patternFill>
                  <bgColor theme="9" tint="0.79998168889431442"/>
                </patternFill>
              </fill>
            </x14:dxf>
          </x14:cfRule>
          <xm:sqref>H28</xm:sqref>
        </x14:conditionalFormatting>
        <x14:conditionalFormatting xmlns:xm="http://schemas.microsoft.com/office/excel/2006/main">
          <x14:cfRule type="cellIs" priority="16" operator="greaterThan" id="{8D8D9395-8D45-43E6-ACCB-DD36C25E3A02}">
            <xm:f>LookupData!$U$70</xm:f>
            <x14:dxf>
              <fill>
                <patternFill>
                  <bgColor theme="9" tint="0.79998168889431442"/>
                </patternFill>
              </fill>
            </x14:dxf>
          </x14:cfRule>
          <xm:sqref>I25:I26</xm:sqref>
        </x14:conditionalFormatting>
        <x14:conditionalFormatting xmlns:xm="http://schemas.microsoft.com/office/excel/2006/main">
          <x14:cfRule type="cellIs" priority="24" operator="greaterThan" id="{251EE06B-A56C-40EB-9FB7-681D6420CAC4}">
            <xm:f>LookupData!$V$70</xm:f>
            <x14:dxf>
              <fill>
                <patternFill>
                  <bgColor theme="9" tint="0.79998168889431442"/>
                </patternFill>
              </fill>
            </x14:dxf>
          </x14:cfRule>
          <xm:sqref>J25:J26</xm:sqref>
        </x14:conditionalFormatting>
        <x14:conditionalFormatting xmlns:xm="http://schemas.microsoft.com/office/excel/2006/main">
          <x14:cfRule type="cellIs" priority="23" operator="greaterThan" id="{7B36C760-26AB-46A7-91A2-C740EC46E495}">
            <xm:f>LookupData!$W$70</xm:f>
            <x14:dxf>
              <fill>
                <patternFill>
                  <bgColor theme="9" tint="0.79998168889431442"/>
                </patternFill>
              </fill>
            </x14:dxf>
          </x14:cfRule>
          <xm:sqref>K25:K27</xm:sqref>
        </x14:conditionalFormatting>
        <x14:conditionalFormatting xmlns:xm="http://schemas.microsoft.com/office/excel/2006/main">
          <x14:cfRule type="cellIs" priority="14" operator="greaterThan" id="{638D24ED-0AB7-459F-815F-B744C748E303}">
            <xm:f>LookupData!$AU$70</xm:f>
            <x14:dxf>
              <fill>
                <patternFill>
                  <bgColor theme="9" tint="0.79998168889431442"/>
                </patternFill>
              </fill>
            </x14:dxf>
          </x14:cfRule>
          <xm:sqref>K28</xm:sqref>
        </x14:conditionalFormatting>
        <x14:conditionalFormatting xmlns:xm="http://schemas.microsoft.com/office/excel/2006/main">
          <x14:cfRule type="cellIs" priority="22" operator="greaterThan" id="{B830E1DE-DB5D-467B-B24A-EA58FAD487A5}">
            <xm:f>LookupData!$AJ$70</xm:f>
            <x14:dxf>
              <fill>
                <patternFill>
                  <bgColor theme="9" tint="0.79998168889431442"/>
                </patternFill>
              </fill>
            </x14:dxf>
          </x14:cfRule>
          <xm:sqref>L25:L26</xm:sqref>
        </x14:conditionalFormatting>
        <x14:conditionalFormatting xmlns:xm="http://schemas.microsoft.com/office/excel/2006/main">
          <x14:cfRule type="cellIs" priority="21" operator="greaterThan" id="{BA1948C1-5993-4442-9FDE-64D60C6F9561}">
            <xm:f>LookupData!$AK$70</xm:f>
            <x14:dxf>
              <fill>
                <patternFill>
                  <bgColor theme="9" tint="0.79998168889431442"/>
                </patternFill>
              </fill>
            </x14:dxf>
          </x14:cfRule>
          <xm:sqref>M25:M26</xm:sqref>
        </x14:conditionalFormatting>
        <x14:conditionalFormatting xmlns:xm="http://schemas.microsoft.com/office/excel/2006/main">
          <x14:cfRule type="cellIs" priority="20" operator="greaterThan" id="{6A56AF79-7301-4610-8E3B-88E135A12B81}">
            <xm:f>LookupData!$AL$70</xm:f>
            <x14:dxf>
              <fill>
                <patternFill>
                  <bgColor theme="9" tint="0.79998168889431442"/>
                </patternFill>
              </fill>
            </x14:dxf>
          </x14:cfRule>
          <xm:sqref>N25:N27</xm:sqref>
        </x14:conditionalFormatting>
        <x14:conditionalFormatting xmlns:xm="http://schemas.microsoft.com/office/excel/2006/main">
          <x14:cfRule type="cellIs" priority="13" operator="greaterThan" id="{DF677FE8-1B2E-43BA-B59B-AACED3846C02}">
            <xm:f>LookupData!$AV$70</xm:f>
            <x14:dxf>
              <fill>
                <patternFill>
                  <bgColor theme="9" tint="0.79998168889431442"/>
                </patternFill>
              </fill>
            </x14:dxf>
          </x14:cfRule>
          <xm:sqref>N28</xm:sqref>
        </x14:conditionalFormatting>
        <x14:conditionalFormatting xmlns:xm="http://schemas.microsoft.com/office/excel/2006/main">
          <x14:cfRule type="cellIs" priority="19" operator="greaterThan" id="{99F060EB-F89B-4C5D-B8B7-2F0FA3F4E62E}">
            <xm:f>LookupData!$AM$70</xm:f>
            <x14:dxf>
              <fill>
                <patternFill>
                  <bgColor theme="9" tint="0.79998168889431442"/>
                </patternFill>
              </fill>
            </x14:dxf>
          </x14:cfRule>
          <xm:sqref>O25:O26</xm:sqref>
        </x14:conditionalFormatting>
        <x14:conditionalFormatting xmlns:xm="http://schemas.microsoft.com/office/excel/2006/main">
          <x14:cfRule type="cellIs" priority="18" operator="greaterThan" id="{E5D6CCCD-1444-46B1-AC78-8FF0212767FC}">
            <xm:f>LookupData!$AN$70</xm:f>
            <x14:dxf>
              <fill>
                <patternFill>
                  <bgColor theme="9" tint="0.79998168889431442"/>
                </patternFill>
              </fill>
            </x14:dxf>
          </x14:cfRule>
          <xm:sqref>P25:P26</xm:sqref>
        </x14:conditionalFormatting>
        <x14:conditionalFormatting xmlns:xm="http://schemas.microsoft.com/office/excel/2006/main">
          <x14:cfRule type="cellIs" priority="17" operator="greaterThan" id="{8D4E8CBE-A94A-4637-A052-1ABD04E694EE}">
            <xm:f>LookupData!$AO$70</xm:f>
            <x14:dxf>
              <fill>
                <patternFill>
                  <bgColor theme="9" tint="0.79998168889431442"/>
                </patternFill>
              </fill>
            </x14:dxf>
          </x14:cfRule>
          <xm:sqref>Q25:Q27</xm:sqref>
        </x14:conditionalFormatting>
        <x14:conditionalFormatting xmlns:xm="http://schemas.microsoft.com/office/excel/2006/main">
          <x14:cfRule type="cellIs" priority="12" operator="greaterThan" id="{A9495478-D2AB-4542-82FD-15BBD4DA85D9}">
            <xm:f>LookupData!$AW$70</xm:f>
            <x14:dxf>
              <fill>
                <patternFill>
                  <bgColor theme="9" tint="0.79998168889431442"/>
                </patternFill>
              </fill>
            </x14:dxf>
          </x14:cfRule>
          <xm:sqref>Q28</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1000000}">
          <x14:formula1>
            <xm:f>LookupData!$E$2:$E$68</xm:f>
          </x14:formula1>
          <xm:sqref>C4</xm:sqref>
        </x14:dataValidation>
        <x14:dataValidation type="list" allowBlank="1" showInputMessage="1" showErrorMessage="1" xr:uid="{00000000-0002-0000-0000-000002000000}">
          <x14:formula1>
            <xm:f>LookupData!$F$2:$F$6</xm:f>
          </x14:formula1>
          <xm:sqref>E4:F4</xm:sqref>
        </x14:dataValidation>
        <x14:dataValidation type="list" allowBlank="1" showInputMessage="1" showErrorMessage="1" xr:uid="{9A737343-0F6D-47BA-8E86-72FF0A90AE87}">
          <x14:formula1>
            <xm:f>LookupData!$G$2:$G$3</xm:f>
          </x14:formula1>
          <xm:sqref>Q10:Q11 Q14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249"/>
  <sheetViews>
    <sheetView workbookViewId="0">
      <selection activeCell="J19" sqref="J19"/>
    </sheetView>
  </sheetViews>
  <sheetFormatPr defaultColWidth="9.140625" defaultRowHeight="13.5" x14ac:dyDescent="0.25"/>
  <cols>
    <col min="1" max="1" width="20.85546875" style="3" customWidth="1"/>
    <col min="2" max="2" width="10.42578125" style="3" customWidth="1"/>
    <col min="3" max="3" width="10.28515625" style="3" bestFit="1" customWidth="1"/>
    <col min="4" max="4" width="16.28515625" style="3" bestFit="1" customWidth="1"/>
    <col min="5" max="5" width="58.5703125" style="3" customWidth="1"/>
    <col min="6" max="6" width="12.42578125" style="3" bestFit="1" customWidth="1"/>
    <col min="7" max="7" width="12.85546875" style="3" bestFit="1" customWidth="1"/>
    <col min="8" max="8" width="12.42578125" style="3" bestFit="1" customWidth="1"/>
    <col min="9" max="9" width="30.28515625" style="3" customWidth="1"/>
    <col min="10" max="17" width="12.42578125" style="3" bestFit="1" customWidth="1"/>
    <col min="18" max="18" width="27.28515625" style="3" customWidth="1"/>
    <col min="19" max="16384" width="9.140625" style="3"/>
  </cols>
  <sheetData>
    <row r="1" spans="1:12" ht="27" x14ac:dyDescent="0.25">
      <c r="A1" s="2" t="s">
        <v>83</v>
      </c>
      <c r="B1" s="3" t="s">
        <v>98</v>
      </c>
      <c r="D1" s="2" t="s">
        <v>84</v>
      </c>
      <c r="E1" s="3" t="str">
        <f>IF('Fiscal Management'!C4="","None",'Fiscal Management'!C4)</f>
        <v>None</v>
      </c>
      <c r="G1" s="4" t="s">
        <v>97</v>
      </c>
      <c r="H1" s="5" t="s">
        <v>93</v>
      </c>
      <c r="I1" s="5" t="s">
        <v>94</v>
      </c>
      <c r="J1" s="24" t="s">
        <v>95</v>
      </c>
      <c r="L1" s="123" t="s">
        <v>168</v>
      </c>
    </row>
    <row r="2" spans="1:12" x14ac:dyDescent="0.25">
      <c r="A2" s="2" t="s">
        <v>82</v>
      </c>
      <c r="B2" s="3" t="s">
        <v>110</v>
      </c>
      <c r="G2" s="6">
        <v>1</v>
      </c>
      <c r="H2" s="3" t="s">
        <v>121</v>
      </c>
      <c r="I2" s="3" t="s">
        <v>96</v>
      </c>
      <c r="J2" s="25" t="s">
        <v>111</v>
      </c>
      <c r="L2" s="3">
        <v>2021</v>
      </c>
    </row>
    <row r="3" spans="1:12" x14ac:dyDescent="0.25">
      <c r="G3" s="6">
        <v>2</v>
      </c>
      <c r="H3" s="3" t="s">
        <v>120</v>
      </c>
      <c r="I3" s="3" t="s">
        <v>96</v>
      </c>
      <c r="J3" s="25" t="s">
        <v>119</v>
      </c>
      <c r="L3" s="3">
        <v>2020</v>
      </c>
    </row>
    <row r="4" spans="1:12" x14ac:dyDescent="0.25">
      <c r="G4" s="6">
        <v>3</v>
      </c>
      <c r="J4" s="25"/>
    </row>
    <row r="5" spans="1:12" x14ac:dyDescent="0.25">
      <c r="A5" s="7" t="s">
        <v>85</v>
      </c>
      <c r="B5" s="8">
        <f>WORKDAY(DATE((L2+1),7,20),0)</f>
        <v>44762</v>
      </c>
      <c r="G5" s="6">
        <v>4</v>
      </c>
      <c r="J5" s="25"/>
    </row>
    <row r="6" spans="1:12" x14ac:dyDescent="0.25">
      <c r="A6" s="7" t="s">
        <v>86</v>
      </c>
      <c r="B6" s="9">
        <f>'Fiscal Management'!$C$6</f>
        <v>0</v>
      </c>
      <c r="G6" s="6">
        <v>5</v>
      </c>
      <c r="J6" s="25"/>
    </row>
    <row r="7" spans="1:12" x14ac:dyDescent="0.25">
      <c r="A7" s="7" t="s">
        <v>88</v>
      </c>
      <c r="B7" s="3">
        <f>IF('Fiscal Management'!$F$4="",1,'Fiscal Management'!$F$4)</f>
        <v>1</v>
      </c>
      <c r="G7" s="6">
        <v>6</v>
      </c>
      <c r="J7" s="25"/>
    </row>
    <row r="8" spans="1:12" x14ac:dyDescent="0.25">
      <c r="A8" s="7" t="s">
        <v>87</v>
      </c>
      <c r="B8" s="3" t="str">
        <f>E1&amp;" CFY"&amp;($L$2-2000)&amp;($L$2-1999)&amp;" Fiscal Mgmt Ver"&amp;$B$7&amp;TEXT(5," MMDDYY")&amp;".xlsx"</f>
        <v>None CFY2122 Fiscal Mgmt Ver1 010500.xlsx</v>
      </c>
      <c r="G8" s="6">
        <v>7</v>
      </c>
      <c r="J8" s="25"/>
    </row>
    <row r="9" spans="1:12" x14ac:dyDescent="0.25">
      <c r="A9" s="7" t="s">
        <v>89</v>
      </c>
      <c r="B9" s="3" t="s">
        <v>195</v>
      </c>
      <c r="G9" s="6">
        <v>8</v>
      </c>
      <c r="J9" s="25"/>
    </row>
    <row r="10" spans="1:12" ht="14.25" thickBot="1" x14ac:dyDescent="0.3">
      <c r="G10" s="10">
        <v>9</v>
      </c>
      <c r="H10" s="11"/>
      <c r="I10" s="11"/>
      <c r="J10" s="26"/>
    </row>
    <row r="11" spans="1:12" x14ac:dyDescent="0.25">
      <c r="A11" s="7" t="s">
        <v>92</v>
      </c>
      <c r="B11" s="3">
        <v>1</v>
      </c>
    </row>
    <row r="18" spans="1:19" ht="27" x14ac:dyDescent="0.25">
      <c r="A18" s="21" t="s">
        <v>71</v>
      </c>
      <c r="B18" s="21" t="s">
        <v>90</v>
      </c>
      <c r="C18" s="21" t="s">
        <v>117</v>
      </c>
      <c r="D18" s="21" t="s">
        <v>100</v>
      </c>
      <c r="E18" s="21" t="s">
        <v>116</v>
      </c>
      <c r="F18" s="21" t="str">
        <f>'Fiscal Management'!O9</f>
        <v>Due Date</v>
      </c>
      <c r="G18" s="21" t="str">
        <f>'Fiscal Management'!P9</f>
        <v>Date
Submitted</v>
      </c>
      <c r="H18" s="21" t="s">
        <v>99</v>
      </c>
      <c r="I18" s="21" t="s">
        <v>112</v>
      </c>
      <c r="J18" s="21" t="s">
        <v>91</v>
      </c>
    </row>
    <row r="19" spans="1:19" s="17" customFormat="1" ht="67.5" x14ac:dyDescent="0.2">
      <c r="A19" s="19">
        <f>IFERROR(INDEX(LookupData!A2:A68,MATCH(E1,LookupData!E2:E68,0)),0)</f>
        <v>0</v>
      </c>
      <c r="B19" s="19">
        <v>22</v>
      </c>
      <c r="C19" s="18" t="s">
        <v>118</v>
      </c>
      <c r="D19" s="17">
        <f>'Fiscal Management'!A10</f>
        <v>1</v>
      </c>
      <c r="E19" s="18" t="str">
        <f>'Fiscal Management'!B10</f>
        <v>CFY 2020-21 the Clerk’s accounting system meets the requirements of Generally Accepted Accounting Principles (GAAP) and the Uniform Accounting System (UAS) in accordance with s. 218.33, F.S., as mandated by the Florida Department of Financial Services (DFS). If no, please explain in the comments.</v>
      </c>
      <c r="F19" s="54"/>
      <c r="G19" s="54"/>
      <c r="H19" s="20">
        <f>'Fiscal Management'!Q10</f>
        <v>0</v>
      </c>
      <c r="I19" s="20">
        <f>'Fiscal Management'!R10</f>
        <v>0</v>
      </c>
      <c r="J19" s="19">
        <v>22</v>
      </c>
    </row>
    <row r="20" spans="1:19" s="17" customFormat="1" ht="54" x14ac:dyDescent="0.2">
      <c r="A20" s="19">
        <f>$A$19</f>
        <v>0</v>
      </c>
      <c r="B20" s="19">
        <v>22</v>
      </c>
      <c r="C20" s="18" t="s">
        <v>118</v>
      </c>
      <c r="D20" s="17">
        <f>'Fiscal Management'!A11</f>
        <v>2</v>
      </c>
      <c r="E20" s="18" t="str">
        <f>'Fiscal Management'!B11</f>
        <v xml:space="preserve">CFY 2020-21 there is a system to produce an accurate FTE count and distribution methodology to calculate administrative/Article V costs. If no, please explain in the comments.
</v>
      </c>
      <c r="F20" s="54"/>
      <c r="G20" s="54"/>
      <c r="H20" s="20">
        <f>'Fiscal Management'!Q11</f>
        <v>0</v>
      </c>
      <c r="I20" s="20">
        <f>'Fiscal Management'!R11</f>
        <v>0</v>
      </c>
      <c r="J20" s="19">
        <v>22</v>
      </c>
    </row>
    <row r="21" spans="1:19" s="17" customFormat="1" ht="54" x14ac:dyDescent="0.2">
      <c r="A21" s="19">
        <f t="shared" ref="A21:A31" si="0">$A$19</f>
        <v>0</v>
      </c>
      <c r="B21" s="19">
        <v>22</v>
      </c>
      <c r="C21" s="18" t="s">
        <v>118</v>
      </c>
      <c r="D21" s="17">
        <f>'Fiscal Management'!A12</f>
        <v>3</v>
      </c>
      <c r="E21" s="18" t="str">
        <f>'Fiscal Management'!B12</f>
        <v>CFY 2020-21 Annual Comprehensive Financial Report in accordance with s. 11.45 and s. 218.39, F.S., has been done by an independent auditor by June 30, 2022. If no, please explain in the comments why it was not submitted by the deadline.</v>
      </c>
      <c r="F21" s="33">
        <f>'Fiscal Management'!O12</f>
        <v>44742</v>
      </c>
      <c r="G21" s="33" t="str">
        <f>'Fiscal Management'!P12</f>
        <v>Not Submitted</v>
      </c>
      <c r="H21" s="20" t="str">
        <f>'Fiscal Management'!Q12</f>
        <v>No</v>
      </c>
      <c r="I21" s="20">
        <f>'Fiscal Management'!R12</f>
        <v>0</v>
      </c>
      <c r="J21" s="19">
        <v>22</v>
      </c>
    </row>
    <row r="22" spans="1:19" s="17" customFormat="1" ht="67.5" x14ac:dyDescent="0.2">
      <c r="A22" s="19">
        <f t="shared" si="0"/>
        <v>0</v>
      </c>
      <c r="B22" s="19">
        <v>22</v>
      </c>
      <c r="C22" s="18" t="s">
        <v>118</v>
      </c>
      <c r="D22" s="17">
        <f>'Fiscal Management'!A13</f>
        <v>4</v>
      </c>
      <c r="E22" s="18" t="str">
        <f>'Fiscal Management'!B13</f>
        <v>CFY 2020-21 Annual Comprehensive Financial Report - a copy of the portion relating to the court-related duties of the Clerks of Court was forwarded to the Florida Clerks of the Court Operations Corporation (CCOC) as required by s. 28.35(5), F.S., by July 20, 2022. If no, please explain in the comments why it was not submitted by the deadline.</v>
      </c>
      <c r="F22" s="33">
        <f>'Fiscal Management'!O13</f>
        <v>44762</v>
      </c>
      <c r="G22" s="33" t="str">
        <f>'Fiscal Management'!P13</f>
        <v>Not Submitted</v>
      </c>
      <c r="H22" s="20" t="str">
        <f>'Fiscal Management'!Q13</f>
        <v>No</v>
      </c>
      <c r="I22" s="20">
        <f>'Fiscal Management'!R13</f>
        <v>0</v>
      </c>
      <c r="J22" s="19">
        <v>22</v>
      </c>
    </row>
    <row r="23" spans="1:19" s="17" customFormat="1" ht="40.5" x14ac:dyDescent="0.2">
      <c r="A23" s="19">
        <f t="shared" si="0"/>
        <v>0</v>
      </c>
      <c r="B23" s="19">
        <v>22</v>
      </c>
      <c r="C23" s="18" t="s">
        <v>118</v>
      </c>
      <c r="D23" s="17">
        <f>'Fiscal Management'!A14</f>
        <v>5</v>
      </c>
      <c r="E23" s="18" t="str">
        <f>'Fiscal Management'!B14</f>
        <v>CFY 2020-21 Annual Comprehensive Financial Report: For any major audit findings, there is a plan to correct in accordance with s. 218.39(6), F.S. If no major audit findings, leave blank.</v>
      </c>
      <c r="F23" s="54"/>
      <c r="G23" s="54"/>
      <c r="H23" s="20">
        <f>'Fiscal Management'!Q14</f>
        <v>0</v>
      </c>
      <c r="I23" s="20">
        <f>'Fiscal Management'!R14</f>
        <v>0</v>
      </c>
      <c r="J23" s="19">
        <v>22</v>
      </c>
    </row>
    <row r="24" spans="1:19" s="17" customFormat="1" ht="40.5" x14ac:dyDescent="0.2">
      <c r="A24" s="19">
        <f t="shared" si="0"/>
        <v>0</v>
      </c>
      <c r="B24" s="19">
        <v>22</v>
      </c>
      <c r="C24" s="18" t="s">
        <v>118</v>
      </c>
      <c r="D24" s="17">
        <f>'Fiscal Management'!A15</f>
        <v>6</v>
      </c>
      <c r="E24" s="18" t="str">
        <f>'Fiscal Management'!B15</f>
        <v>CFY 2020-21 excess funds collected transferred to the CCOC Trust Fund pursuant to s. 28.37(3), F.S., by January 25, 2022. If no excess funds collected, leave question blank.</v>
      </c>
      <c r="F24" s="33">
        <f>'Fiscal Management'!O15</f>
        <v>44586</v>
      </c>
      <c r="G24" s="33" t="e">
        <f>'Fiscal Management'!P15</f>
        <v>#N/A</v>
      </c>
      <c r="H24" s="20" t="e">
        <f>'Fiscal Management'!Q15</f>
        <v>#N/A</v>
      </c>
      <c r="I24" s="20">
        <f>'Fiscal Management'!R15</f>
        <v>0</v>
      </c>
      <c r="J24" s="19">
        <v>22</v>
      </c>
    </row>
    <row r="25" spans="1:19" s="17" customFormat="1" ht="54" x14ac:dyDescent="0.2">
      <c r="A25" s="19">
        <f t="shared" si="0"/>
        <v>0</v>
      </c>
      <c r="B25" s="19">
        <v>22</v>
      </c>
      <c r="C25" s="18" t="s">
        <v>118</v>
      </c>
      <c r="D25" s="17">
        <f>'Fiscal Management'!A16</f>
        <v>7</v>
      </c>
      <c r="E25" s="18" t="str">
        <f>'Fiscal Management'!B16</f>
        <v>CFY 2020-21 Article V Original budget submission to the CCOC was completed and submitted according to instructions by July 1, 2020. If no, please explain in the comments why it was not submitted by the deadline.</v>
      </c>
      <c r="F25" s="33">
        <f>'Fiscal Management'!O16</f>
        <v>44013</v>
      </c>
      <c r="G25" s="33" t="str">
        <f>'Fiscal Management'!P16</f>
        <v>Not Submitted</v>
      </c>
      <c r="H25" s="20" t="str">
        <f>'Fiscal Management'!Q16</f>
        <v>No</v>
      </c>
      <c r="I25" s="20">
        <f>'Fiscal Management'!R16</f>
        <v>0</v>
      </c>
      <c r="J25" s="19">
        <v>22</v>
      </c>
    </row>
    <row r="26" spans="1:19" s="17" customFormat="1" ht="54" x14ac:dyDescent="0.2">
      <c r="A26" s="19">
        <f t="shared" si="0"/>
        <v>0</v>
      </c>
      <c r="B26" s="19">
        <v>22</v>
      </c>
      <c r="C26" s="18" t="s">
        <v>118</v>
      </c>
      <c r="D26" s="17">
        <f>'Fiscal Management'!A17</f>
        <v>8</v>
      </c>
      <c r="E26" s="18" t="str">
        <f>'Fiscal Management'!B17</f>
        <v>CFY 2020-21 Article V Original budget revenue projection submission to the CCOC was completed and submitted according to instructions by July 1, 2020. If no, please explain in the comments why it was not submitted by the deadline.</v>
      </c>
      <c r="F26" s="33">
        <f>'Fiscal Management'!O17</f>
        <v>44013</v>
      </c>
      <c r="G26" s="33" t="str">
        <f>'Fiscal Management'!P17</f>
        <v>Not Submitted</v>
      </c>
      <c r="H26" s="20" t="str">
        <f>'Fiscal Management'!Q17</f>
        <v>No</v>
      </c>
      <c r="I26" s="20">
        <f>'Fiscal Management'!R17</f>
        <v>0</v>
      </c>
      <c r="J26" s="19">
        <v>22</v>
      </c>
    </row>
    <row r="27" spans="1:19" s="17" customFormat="1" ht="27" x14ac:dyDescent="0.2">
      <c r="A27" s="19">
        <f t="shared" si="0"/>
        <v>0</v>
      </c>
      <c r="B27" s="19">
        <v>22</v>
      </c>
      <c r="C27" s="18" t="s">
        <v>118</v>
      </c>
      <c r="D27" s="17">
        <f>'Fiscal Management'!A18</f>
        <v>9</v>
      </c>
      <c r="E27" s="18" t="str">
        <f>'Fiscal Management'!B18</f>
        <v>CFY 2020-21 Article V Original budget certification letter submission was not required.</v>
      </c>
      <c r="F27" s="33" t="str">
        <f>'Fiscal Management'!O18</f>
        <v>NA</v>
      </c>
      <c r="G27" s="33" t="str">
        <f>'Fiscal Management'!P18</f>
        <v>Not Applicable</v>
      </c>
      <c r="H27" s="20" t="str">
        <f>'Fiscal Management'!Q18</f>
        <v>NA</v>
      </c>
      <c r="I27" s="20">
        <f>'Fiscal Management'!R18</f>
        <v>0</v>
      </c>
      <c r="J27" s="19">
        <v>22</v>
      </c>
    </row>
    <row r="28" spans="1:19" s="17" customFormat="1" ht="54" x14ac:dyDescent="0.2">
      <c r="A28" s="19">
        <f t="shared" si="0"/>
        <v>0</v>
      </c>
      <c r="B28" s="19">
        <v>22</v>
      </c>
      <c r="C28" s="18" t="s">
        <v>118</v>
      </c>
      <c r="D28" s="17">
        <f>'Fiscal Management'!A19</f>
        <v>10</v>
      </c>
      <c r="E28" s="18" t="str">
        <f>'Fiscal Management'!B19</f>
        <v>CFY 2020-21 Article V Operational budget submission to the CCOC was completed and submitted according to instructions by December 11, 2020. If no, please explain in the comments why it was not submitted by the deadline.</v>
      </c>
      <c r="F28" s="33">
        <f>'Fiscal Management'!O19</f>
        <v>44176</v>
      </c>
      <c r="G28" s="33" t="str">
        <f>'Fiscal Management'!P19</f>
        <v>Not Submitted</v>
      </c>
      <c r="H28" s="20" t="str">
        <f>'Fiscal Management'!Q19</f>
        <v>No</v>
      </c>
      <c r="I28" s="20">
        <f>'Fiscal Management'!R19</f>
        <v>0</v>
      </c>
      <c r="J28" s="19">
        <v>22</v>
      </c>
    </row>
    <row r="29" spans="1:19" s="17" customFormat="1" ht="54" x14ac:dyDescent="0.2">
      <c r="A29" s="19">
        <f t="shared" si="0"/>
        <v>0</v>
      </c>
      <c r="B29" s="19">
        <v>22</v>
      </c>
      <c r="C29" s="18" t="s">
        <v>118</v>
      </c>
      <c r="D29" s="17">
        <f>'Fiscal Management'!A20</f>
        <v>11</v>
      </c>
      <c r="E29" s="18" t="str">
        <f>'Fiscal Management'!B20</f>
        <v>CFY 2020-21 Article V Operational budget revenue projection submission to the CCOC was completed and submitted according to instructions by December 11, 2020. If no, please explain in the comments why it was not submitted by the deadline.</v>
      </c>
      <c r="F29" s="33">
        <f>'Fiscal Management'!O20</f>
        <v>44176</v>
      </c>
      <c r="G29" s="33" t="str">
        <f>'Fiscal Management'!P20</f>
        <v>Not Submitted</v>
      </c>
      <c r="H29" s="20" t="str">
        <f>'Fiscal Management'!Q20</f>
        <v>No</v>
      </c>
      <c r="I29" s="20">
        <f>'Fiscal Management'!R20</f>
        <v>0</v>
      </c>
      <c r="J29" s="19">
        <v>22</v>
      </c>
    </row>
    <row r="30" spans="1:19" s="17" customFormat="1" ht="54" x14ac:dyDescent="0.2">
      <c r="A30" s="19">
        <f t="shared" si="0"/>
        <v>0</v>
      </c>
      <c r="B30" s="19">
        <v>22</v>
      </c>
      <c r="C30" s="18" t="s">
        <v>118</v>
      </c>
      <c r="D30" s="17">
        <f>'Fiscal Management'!A21</f>
        <v>12</v>
      </c>
      <c r="E30" s="18" t="str">
        <f>'Fiscal Management'!B21</f>
        <v>CFY 2020-21 Article V Operational budget certification letter submission to the CCOC was completed and submitted according to instructions by December 11, 2020. If no, please explain in the comments why it was not submitted by the deadline.</v>
      </c>
      <c r="F30" s="33">
        <f>'Fiscal Management'!O21</f>
        <v>44176</v>
      </c>
      <c r="G30" s="33" t="str">
        <f>'Fiscal Management'!P21</f>
        <v>Not Submitted</v>
      </c>
      <c r="H30" s="20" t="str">
        <f>'Fiscal Management'!Q21</f>
        <v>No</v>
      </c>
      <c r="I30" s="20">
        <f>'Fiscal Management'!R21</f>
        <v>0</v>
      </c>
      <c r="J30" s="19">
        <v>22</v>
      </c>
    </row>
    <row r="31" spans="1:19" s="17" customFormat="1" ht="40.5" x14ac:dyDescent="0.2">
      <c r="A31" s="19">
        <f t="shared" si="0"/>
        <v>0</v>
      </c>
      <c r="B31" s="19">
        <v>22</v>
      </c>
      <c r="C31" s="18" t="s">
        <v>118</v>
      </c>
      <c r="D31" s="17">
        <f>'Fiscal Management'!A22</f>
        <v>13</v>
      </c>
      <c r="E31" s="18" t="str">
        <f>'Fiscal Management'!B22</f>
        <v>CFY 2020-21 required Annual Collection Agent Report was submitted by December 1, 2021. If no, please explain in the comments why it was not submitted by the deadline.</v>
      </c>
      <c r="F31" s="33">
        <f>'Fiscal Management'!O22</f>
        <v>44531</v>
      </c>
      <c r="G31" s="33" t="str">
        <f>'Fiscal Management'!P22</f>
        <v>Not Submitted</v>
      </c>
      <c r="H31" s="20" t="str">
        <f>'Fiscal Management'!Q22</f>
        <v>No</v>
      </c>
      <c r="I31" s="20">
        <f>'Fiscal Management'!R22</f>
        <v>0</v>
      </c>
      <c r="J31" s="19">
        <v>22</v>
      </c>
    </row>
    <row r="32" spans="1:19" ht="27" x14ac:dyDescent="0.25">
      <c r="A32" s="21" t="str">
        <f t="shared" ref="A32:D32" si="1">A18</f>
        <v>OrganizationID</v>
      </c>
      <c r="B32" s="21" t="str">
        <f t="shared" si="1"/>
        <v>FiscalYearID</v>
      </c>
      <c r="C32" s="22" t="str">
        <f t="shared" si="1"/>
        <v>Report</v>
      </c>
      <c r="D32" s="22" t="str">
        <f t="shared" si="1"/>
        <v>Fiscal Mgmt Stndrd</v>
      </c>
      <c r="E32" s="22" t="str">
        <f>$E$18</f>
        <v>StandardDescription</v>
      </c>
      <c r="F32" s="23">
        <f>'Fiscal Management'!F23</f>
        <v>44105</v>
      </c>
      <c r="G32" s="23">
        <f>'Fiscal Management'!G23</f>
        <v>44136</v>
      </c>
      <c r="H32" s="23">
        <f>'Fiscal Management'!H23</f>
        <v>44166</v>
      </c>
      <c r="I32" s="23">
        <f>'Fiscal Management'!I23</f>
        <v>44197</v>
      </c>
      <c r="J32" s="23">
        <f>'Fiscal Management'!J23</f>
        <v>44228</v>
      </c>
      <c r="K32" s="23">
        <f>'Fiscal Management'!K23</f>
        <v>44256</v>
      </c>
      <c r="L32" s="23">
        <f>'Fiscal Management'!L23</f>
        <v>44287</v>
      </c>
      <c r="M32" s="23">
        <f>'Fiscal Management'!M23</f>
        <v>44317</v>
      </c>
      <c r="N32" s="23">
        <f>'Fiscal Management'!N23</f>
        <v>44348</v>
      </c>
      <c r="O32" s="23">
        <f>'Fiscal Management'!O23</f>
        <v>44378</v>
      </c>
      <c r="P32" s="23">
        <f>'Fiscal Management'!P23</f>
        <v>44409</v>
      </c>
      <c r="Q32" s="23">
        <f>'Fiscal Management'!Q23</f>
        <v>44440</v>
      </c>
      <c r="R32" s="21" t="s">
        <v>112</v>
      </c>
      <c r="S32" s="21" t="s">
        <v>91</v>
      </c>
    </row>
    <row r="33" spans="1:19" ht="27" x14ac:dyDescent="0.25">
      <c r="A33" s="19">
        <f>$A$19</f>
        <v>0</v>
      </c>
      <c r="B33" s="19">
        <f t="shared" ref="B33:B36" si="2">$B$19</f>
        <v>22</v>
      </c>
      <c r="C33" s="18" t="s">
        <v>118</v>
      </c>
      <c r="D33" s="17">
        <f>'Fiscal Management'!A25</f>
        <v>14</v>
      </c>
      <c r="E33" s="18" t="str">
        <f>'Fiscal Management'!B25</f>
        <v>CFY 2020-21 required monthly Expenditure and Collection (EC) reports to the CCOC were completed and submitted by the monthly due date.</v>
      </c>
      <c r="F33" s="33" t="str">
        <f>'Fiscal Management'!F25</f>
        <v>Not Submitted</v>
      </c>
      <c r="G33" s="33" t="str">
        <f>'Fiscal Management'!G25</f>
        <v>Not Submitted</v>
      </c>
      <c r="H33" s="33" t="str">
        <f>'Fiscal Management'!H25</f>
        <v>Not Submitted</v>
      </c>
      <c r="I33" s="33" t="str">
        <f>'Fiscal Management'!I25</f>
        <v>Not Submitted</v>
      </c>
      <c r="J33" s="33" t="str">
        <f>'Fiscal Management'!J25</f>
        <v>Not Submitted</v>
      </c>
      <c r="K33" s="33" t="str">
        <f>'Fiscal Management'!K25</f>
        <v>Not Submitted</v>
      </c>
      <c r="L33" s="33" t="str">
        <f>'Fiscal Management'!L25</f>
        <v>Not Submitted</v>
      </c>
      <c r="M33" s="33" t="str">
        <f>'Fiscal Management'!M25</f>
        <v>Not Submitted</v>
      </c>
      <c r="N33" s="33" t="str">
        <f>'Fiscal Management'!N25</f>
        <v>Not Submitted</v>
      </c>
      <c r="O33" s="33" t="str">
        <f>'Fiscal Management'!O25</f>
        <v>Not Submitted</v>
      </c>
      <c r="P33" s="33" t="str">
        <f>'Fiscal Management'!P25</f>
        <v>Not Submitted</v>
      </c>
      <c r="Q33" s="33" t="str">
        <f>'Fiscal Management'!Q25</f>
        <v>Not Submitted</v>
      </c>
      <c r="R33" s="20">
        <f>'Fiscal Management'!R25</f>
        <v>0</v>
      </c>
      <c r="S33" s="19">
        <v>22</v>
      </c>
    </row>
    <row r="34" spans="1:19" ht="27" x14ac:dyDescent="0.25">
      <c r="A34" s="19">
        <f t="shared" ref="A34:A36" si="3">$A$19</f>
        <v>0</v>
      </c>
      <c r="B34" s="19">
        <f t="shared" si="2"/>
        <v>22</v>
      </c>
      <c r="C34" s="18" t="s">
        <v>118</v>
      </c>
      <c r="D34" s="17">
        <f>'Fiscal Management'!A26</f>
        <v>15</v>
      </c>
      <c r="E34" s="18" t="str">
        <f>'Fiscal Management'!B26</f>
        <v>CFY 2020-21 required monthly Chapter 2008-111, L.O.F reports to the CCOC were completed and submitted by the monthly due date.</v>
      </c>
      <c r="F34" s="33" t="str">
        <f>'Fiscal Management'!F26</f>
        <v>Not Submitted</v>
      </c>
      <c r="G34" s="33" t="str">
        <f>'Fiscal Management'!G26</f>
        <v>Not Submitted</v>
      </c>
      <c r="H34" s="33" t="str">
        <f>'Fiscal Management'!H26</f>
        <v>Not Submitted</v>
      </c>
      <c r="I34" s="33" t="str">
        <f>'Fiscal Management'!I26</f>
        <v>Not Submitted</v>
      </c>
      <c r="J34" s="33" t="str">
        <f>'Fiscal Management'!J26</f>
        <v>Not Submitted</v>
      </c>
      <c r="K34" s="33" t="str">
        <f>'Fiscal Management'!K26</f>
        <v>Not Submitted</v>
      </c>
      <c r="L34" s="33" t="str">
        <f>'Fiscal Management'!L26</f>
        <v>Not Submitted</v>
      </c>
      <c r="M34" s="33" t="str">
        <f>'Fiscal Management'!M26</f>
        <v>Not Submitted</v>
      </c>
      <c r="N34" s="33" t="str">
        <f>'Fiscal Management'!N26</f>
        <v>Not Submitted</v>
      </c>
      <c r="O34" s="33" t="str">
        <f>'Fiscal Management'!O26</f>
        <v>Not Submitted</v>
      </c>
      <c r="P34" s="33" t="str">
        <f>'Fiscal Management'!P26</f>
        <v>Not Submitted</v>
      </c>
      <c r="Q34" s="33" t="str">
        <f>'Fiscal Management'!Q26</f>
        <v>Not Submitted</v>
      </c>
      <c r="R34" s="121">
        <f>'Fiscal Management'!R26</f>
        <v>0</v>
      </c>
      <c r="S34" s="19">
        <v>22</v>
      </c>
    </row>
    <row r="35" spans="1:19" ht="27" x14ac:dyDescent="0.25">
      <c r="A35" s="19">
        <f t="shared" si="3"/>
        <v>0</v>
      </c>
      <c r="B35" s="19">
        <f t="shared" si="2"/>
        <v>22</v>
      </c>
      <c r="C35" s="18" t="s">
        <v>118</v>
      </c>
      <c r="D35" s="17">
        <f>'Fiscal Management'!A27</f>
        <v>16</v>
      </c>
      <c r="E35" s="18" t="str">
        <f>'Fiscal Management'!B27</f>
        <v>CFY 2020-21 required quarterly Collection timeliness reports to the CCOC were completed and submitted by the quarterly due date.</v>
      </c>
      <c r="F35" s="54"/>
      <c r="G35" s="54"/>
      <c r="H35" s="33" t="str">
        <f>'Fiscal Management'!H27</f>
        <v>Not Submitted</v>
      </c>
      <c r="I35" s="54"/>
      <c r="J35" s="54"/>
      <c r="K35" s="33" t="str">
        <f>'Fiscal Management'!K27</f>
        <v>Not Submitted</v>
      </c>
      <c r="L35" s="54"/>
      <c r="M35" s="54"/>
      <c r="N35" s="33" t="str">
        <f>'Fiscal Management'!N27</f>
        <v>Not Submitted</v>
      </c>
      <c r="O35" s="54"/>
      <c r="P35" s="54"/>
      <c r="Q35" s="33" t="str">
        <f>'Fiscal Management'!Q27</f>
        <v>Not Submitted</v>
      </c>
      <c r="R35" s="121">
        <f>'Fiscal Management'!R27</f>
        <v>0</v>
      </c>
      <c r="S35" s="19">
        <v>22</v>
      </c>
    </row>
    <row r="36" spans="1:19" ht="40.5" x14ac:dyDescent="0.25">
      <c r="A36" s="19">
        <f t="shared" si="3"/>
        <v>0</v>
      </c>
      <c r="B36" s="19">
        <f t="shared" si="2"/>
        <v>22</v>
      </c>
      <c r="C36" s="18" t="s">
        <v>118</v>
      </c>
      <c r="D36" s="17">
        <f>'Fiscal Management'!A28</f>
        <v>17</v>
      </c>
      <c r="E36" s="18" t="str">
        <f>'Fiscal Management'!B28</f>
        <v>CFY 2020-21 required quarterly s. 318.18(13), F.S. (Assessment of Additional Court Costs) reports to the CCOC were completed and submitted by the 30th day after the end of the quarter.</v>
      </c>
      <c r="F36" s="54"/>
      <c r="G36" s="54"/>
      <c r="H36" s="33" t="str">
        <f>'Fiscal Management'!H28</f>
        <v>Not Submitted</v>
      </c>
      <c r="I36" s="54"/>
      <c r="J36" s="54"/>
      <c r="K36" s="33" t="str">
        <f>'Fiscal Management'!K28</f>
        <v>Not Submitted</v>
      </c>
      <c r="L36" s="54"/>
      <c r="M36" s="54"/>
      <c r="N36" s="33" t="str">
        <f>'Fiscal Management'!N28</f>
        <v>Not Submitted</v>
      </c>
      <c r="O36" s="54"/>
      <c r="P36" s="54"/>
      <c r="Q36" s="33" t="str">
        <f>'Fiscal Management'!Q28</f>
        <v>Not Submitted</v>
      </c>
      <c r="R36" s="121">
        <f>'Fiscal Management'!R28</f>
        <v>0</v>
      </c>
      <c r="S36" s="19">
        <v>22</v>
      </c>
    </row>
    <row r="37" spans="1:19" x14ac:dyDescent="0.25">
      <c r="E37" s="17"/>
      <c r="G37" s="12"/>
      <c r="J37" s="12"/>
      <c r="S37" s="19"/>
    </row>
    <row r="38" spans="1:19" x14ac:dyDescent="0.25">
      <c r="E38" s="17"/>
      <c r="G38" s="12"/>
      <c r="J38" s="12"/>
      <c r="S38" s="19"/>
    </row>
    <row r="39" spans="1:19" x14ac:dyDescent="0.25">
      <c r="E39" s="17"/>
      <c r="G39" s="12"/>
      <c r="J39" s="12"/>
      <c r="S39" s="19"/>
    </row>
    <row r="40" spans="1:19" x14ac:dyDescent="0.25">
      <c r="E40" s="17"/>
      <c r="G40" s="12"/>
      <c r="J40" s="12"/>
      <c r="S40" s="19"/>
    </row>
    <row r="41" spans="1:19" x14ac:dyDescent="0.25">
      <c r="E41" s="17"/>
      <c r="G41" s="12"/>
      <c r="J41" s="12"/>
      <c r="S41" s="19"/>
    </row>
    <row r="42" spans="1:19" x14ac:dyDescent="0.25">
      <c r="E42" s="17"/>
      <c r="G42" s="12"/>
      <c r="J42" s="12"/>
    </row>
    <row r="43" spans="1:19" x14ac:dyDescent="0.25">
      <c r="E43" s="17"/>
      <c r="G43" s="12"/>
      <c r="J43" s="12"/>
    </row>
    <row r="44" spans="1:19" x14ac:dyDescent="0.25">
      <c r="E44" s="17"/>
      <c r="G44" s="12"/>
      <c r="H44" s="12"/>
      <c r="I44" s="12"/>
      <c r="J44" s="12"/>
    </row>
    <row r="45" spans="1:19" x14ac:dyDescent="0.25">
      <c r="E45" s="17"/>
      <c r="G45" s="12"/>
      <c r="H45" s="12"/>
      <c r="I45" s="12"/>
      <c r="J45" s="12"/>
    </row>
    <row r="46" spans="1:19" x14ac:dyDescent="0.25">
      <c r="G46" s="12"/>
      <c r="H46" s="12"/>
      <c r="I46" s="12"/>
      <c r="J46" s="12"/>
    </row>
    <row r="47" spans="1:19" x14ac:dyDescent="0.25">
      <c r="G47" s="12"/>
      <c r="H47" s="12"/>
      <c r="I47" s="12"/>
      <c r="J47" s="12"/>
    </row>
    <row r="48" spans="1:19" x14ac:dyDescent="0.25">
      <c r="G48" s="12"/>
      <c r="H48" s="12"/>
      <c r="I48" s="12"/>
      <c r="J48" s="12"/>
    </row>
    <row r="49" spans="7:10" x14ac:dyDescent="0.25">
      <c r="G49" s="12"/>
      <c r="H49" s="12"/>
      <c r="I49" s="12"/>
      <c r="J49" s="12"/>
    </row>
    <row r="50" spans="7:10" x14ac:dyDescent="0.25">
      <c r="G50" s="12"/>
      <c r="H50" s="12"/>
      <c r="I50" s="12"/>
      <c r="J50" s="12"/>
    </row>
    <row r="51" spans="7:10" x14ac:dyDescent="0.25">
      <c r="G51" s="12"/>
      <c r="H51" s="12"/>
      <c r="I51" s="12"/>
      <c r="J51" s="12"/>
    </row>
    <row r="52" spans="7:10" x14ac:dyDescent="0.25">
      <c r="G52" s="12"/>
      <c r="H52" s="12"/>
      <c r="I52" s="12"/>
      <c r="J52" s="12"/>
    </row>
    <row r="53" spans="7:10" x14ac:dyDescent="0.25">
      <c r="G53" s="12"/>
      <c r="H53" s="12"/>
      <c r="I53" s="12"/>
      <c r="J53" s="12"/>
    </row>
    <row r="54" spans="7:10" x14ac:dyDescent="0.25">
      <c r="G54" s="12"/>
      <c r="H54" s="12"/>
      <c r="I54" s="12"/>
      <c r="J54" s="12"/>
    </row>
    <row r="55" spans="7:10" x14ac:dyDescent="0.25">
      <c r="G55" s="12"/>
      <c r="H55" s="12"/>
      <c r="I55" s="12"/>
      <c r="J55" s="12"/>
    </row>
    <row r="56" spans="7:10" x14ac:dyDescent="0.25">
      <c r="G56" s="12"/>
      <c r="H56" s="12"/>
      <c r="I56" s="12"/>
      <c r="J56" s="12"/>
    </row>
    <row r="57" spans="7:10" x14ac:dyDescent="0.25">
      <c r="G57" s="12"/>
      <c r="H57" s="12"/>
      <c r="I57" s="12"/>
      <c r="J57" s="12"/>
    </row>
    <row r="58" spans="7:10" x14ac:dyDescent="0.25">
      <c r="G58" s="12"/>
      <c r="H58" s="12"/>
      <c r="I58" s="12"/>
      <c r="J58" s="12"/>
    </row>
    <row r="59" spans="7:10" x14ac:dyDescent="0.25">
      <c r="G59" s="12"/>
      <c r="H59" s="12"/>
      <c r="I59" s="12"/>
      <c r="J59" s="12"/>
    </row>
    <row r="60" spans="7:10" x14ac:dyDescent="0.25">
      <c r="G60" s="12"/>
      <c r="H60" s="12"/>
      <c r="I60" s="12"/>
      <c r="J60" s="12"/>
    </row>
    <row r="61" spans="7:10" x14ac:dyDescent="0.25">
      <c r="G61" s="12"/>
      <c r="H61" s="12"/>
      <c r="I61" s="12"/>
      <c r="J61" s="12"/>
    </row>
    <row r="62" spans="7:10" x14ac:dyDescent="0.25">
      <c r="G62" s="12"/>
      <c r="H62" s="12"/>
      <c r="I62" s="12"/>
      <c r="J62" s="12"/>
    </row>
    <row r="63" spans="7:10" x14ac:dyDescent="0.25">
      <c r="G63" s="12"/>
      <c r="H63" s="12"/>
      <c r="I63" s="12"/>
      <c r="J63" s="12"/>
    </row>
    <row r="64" spans="7:10" x14ac:dyDescent="0.25">
      <c r="G64" s="12"/>
      <c r="H64" s="12"/>
      <c r="I64" s="12"/>
      <c r="J64" s="12"/>
    </row>
    <row r="65" spans="7:10" x14ac:dyDescent="0.25">
      <c r="G65" s="12"/>
      <c r="H65" s="12"/>
      <c r="I65" s="12"/>
      <c r="J65" s="12"/>
    </row>
    <row r="66" spans="7:10" x14ac:dyDescent="0.25">
      <c r="G66" s="12"/>
      <c r="H66" s="12"/>
      <c r="I66" s="12"/>
      <c r="J66" s="12"/>
    </row>
    <row r="67" spans="7:10" x14ac:dyDescent="0.25">
      <c r="G67" s="12"/>
      <c r="H67" s="12"/>
      <c r="I67" s="12"/>
      <c r="J67" s="12"/>
    </row>
    <row r="68" spans="7:10" x14ac:dyDescent="0.25">
      <c r="G68" s="12"/>
      <c r="H68" s="12"/>
      <c r="I68" s="12"/>
      <c r="J68" s="12"/>
    </row>
    <row r="69" spans="7:10" x14ac:dyDescent="0.25">
      <c r="G69" s="12"/>
      <c r="H69" s="12"/>
      <c r="I69" s="12"/>
      <c r="J69" s="12"/>
    </row>
    <row r="70" spans="7:10" x14ac:dyDescent="0.25">
      <c r="G70" s="12"/>
      <c r="H70" s="12"/>
      <c r="I70" s="12"/>
      <c r="J70" s="12"/>
    </row>
    <row r="71" spans="7:10" x14ac:dyDescent="0.25">
      <c r="G71" s="12"/>
      <c r="H71" s="12"/>
      <c r="I71" s="12"/>
      <c r="J71" s="12"/>
    </row>
    <row r="72" spans="7:10" x14ac:dyDescent="0.25">
      <c r="G72" s="12"/>
      <c r="H72" s="12"/>
      <c r="I72" s="12"/>
      <c r="J72" s="12"/>
    </row>
    <row r="73" spans="7:10" x14ac:dyDescent="0.25">
      <c r="G73" s="12"/>
      <c r="H73" s="12"/>
      <c r="I73" s="12"/>
      <c r="J73" s="12"/>
    </row>
    <row r="74" spans="7:10" x14ac:dyDescent="0.25">
      <c r="G74" s="12"/>
      <c r="H74" s="12"/>
      <c r="I74" s="12"/>
      <c r="J74" s="12"/>
    </row>
    <row r="75" spans="7:10" x14ac:dyDescent="0.25">
      <c r="G75" s="12"/>
      <c r="H75" s="12"/>
      <c r="I75" s="12"/>
      <c r="J75" s="12"/>
    </row>
    <row r="76" spans="7:10" x14ac:dyDescent="0.25">
      <c r="G76" s="12"/>
      <c r="H76" s="12"/>
      <c r="I76" s="12"/>
      <c r="J76" s="12"/>
    </row>
    <row r="77" spans="7:10" x14ac:dyDescent="0.25">
      <c r="G77" s="12"/>
      <c r="H77" s="12"/>
      <c r="I77" s="12"/>
      <c r="J77" s="12"/>
    </row>
    <row r="78" spans="7:10" x14ac:dyDescent="0.25">
      <c r="G78" s="12"/>
      <c r="H78" s="12"/>
      <c r="I78" s="12"/>
      <c r="J78" s="12"/>
    </row>
    <row r="79" spans="7:10" x14ac:dyDescent="0.25">
      <c r="G79" s="12"/>
      <c r="H79" s="12"/>
      <c r="I79" s="12"/>
      <c r="J79" s="12"/>
    </row>
    <row r="80" spans="7:10" x14ac:dyDescent="0.25">
      <c r="G80" s="12"/>
      <c r="H80" s="12"/>
      <c r="I80" s="12"/>
      <c r="J80" s="12"/>
    </row>
    <row r="81" spans="7:10" x14ac:dyDescent="0.25">
      <c r="G81" s="12"/>
      <c r="H81" s="12"/>
      <c r="I81" s="12"/>
      <c r="J81" s="12"/>
    </row>
    <row r="82" spans="7:10" x14ac:dyDescent="0.25">
      <c r="G82" s="12"/>
      <c r="H82" s="12"/>
      <c r="I82" s="12"/>
      <c r="J82" s="12"/>
    </row>
    <row r="83" spans="7:10" x14ac:dyDescent="0.25">
      <c r="G83" s="12"/>
      <c r="H83" s="12"/>
      <c r="I83" s="12"/>
      <c r="J83" s="12"/>
    </row>
    <row r="84" spans="7:10" x14ac:dyDescent="0.25">
      <c r="G84" s="12"/>
      <c r="H84" s="12"/>
      <c r="I84" s="12"/>
      <c r="J84" s="12"/>
    </row>
    <row r="85" spans="7:10" x14ac:dyDescent="0.25">
      <c r="G85" s="12"/>
      <c r="H85" s="12"/>
      <c r="I85" s="12"/>
      <c r="J85" s="12"/>
    </row>
    <row r="86" spans="7:10" x14ac:dyDescent="0.25">
      <c r="G86" s="12"/>
      <c r="H86" s="12"/>
      <c r="I86" s="12"/>
      <c r="J86" s="12"/>
    </row>
    <row r="87" spans="7:10" x14ac:dyDescent="0.25">
      <c r="G87" s="12"/>
      <c r="H87" s="12"/>
      <c r="I87" s="12"/>
      <c r="J87" s="12"/>
    </row>
    <row r="88" spans="7:10" x14ac:dyDescent="0.25">
      <c r="G88" s="12"/>
      <c r="H88" s="12"/>
      <c r="I88" s="12"/>
      <c r="J88" s="12"/>
    </row>
    <row r="89" spans="7:10" x14ac:dyDescent="0.25">
      <c r="G89" s="12"/>
      <c r="H89" s="12"/>
      <c r="I89" s="12"/>
      <c r="J89" s="12"/>
    </row>
    <row r="90" spans="7:10" x14ac:dyDescent="0.25">
      <c r="G90" s="12"/>
      <c r="H90" s="12"/>
      <c r="I90" s="12"/>
      <c r="J90" s="12"/>
    </row>
    <row r="91" spans="7:10" x14ac:dyDescent="0.25">
      <c r="G91" s="12"/>
      <c r="H91" s="12"/>
      <c r="I91" s="12"/>
      <c r="J91" s="12"/>
    </row>
    <row r="92" spans="7:10" x14ac:dyDescent="0.25">
      <c r="G92" s="12"/>
      <c r="H92" s="12"/>
      <c r="I92" s="12"/>
      <c r="J92" s="12"/>
    </row>
    <row r="93" spans="7:10" x14ac:dyDescent="0.25">
      <c r="G93" s="12"/>
      <c r="H93" s="12"/>
      <c r="I93" s="12"/>
      <c r="J93" s="12"/>
    </row>
    <row r="94" spans="7:10" x14ac:dyDescent="0.25">
      <c r="G94" s="12"/>
      <c r="H94" s="12"/>
      <c r="I94" s="12"/>
      <c r="J94" s="12"/>
    </row>
    <row r="95" spans="7:10" x14ac:dyDescent="0.25">
      <c r="G95" s="12"/>
      <c r="H95" s="12"/>
      <c r="I95" s="12"/>
      <c r="J95" s="12"/>
    </row>
    <row r="96" spans="7:10" x14ac:dyDescent="0.25">
      <c r="G96" s="12"/>
      <c r="H96" s="12"/>
      <c r="I96" s="12"/>
      <c r="J96" s="12"/>
    </row>
    <row r="97" spans="7:10" x14ac:dyDescent="0.25">
      <c r="G97" s="12"/>
      <c r="H97" s="12"/>
      <c r="I97" s="12"/>
      <c r="J97" s="12"/>
    </row>
    <row r="98" spans="7:10" x14ac:dyDescent="0.25">
      <c r="G98" s="12"/>
      <c r="H98" s="12"/>
      <c r="I98" s="12"/>
      <c r="J98" s="12"/>
    </row>
    <row r="99" spans="7:10" x14ac:dyDescent="0.25">
      <c r="G99" s="12"/>
      <c r="H99" s="12"/>
      <c r="I99" s="12"/>
      <c r="J99" s="12"/>
    </row>
    <row r="100" spans="7:10" x14ac:dyDescent="0.25">
      <c r="G100" s="12"/>
      <c r="H100" s="12"/>
      <c r="I100" s="12"/>
      <c r="J100" s="12"/>
    </row>
    <row r="101" spans="7:10" x14ac:dyDescent="0.25">
      <c r="G101" s="12"/>
      <c r="H101" s="12"/>
      <c r="I101" s="12"/>
      <c r="J101" s="12"/>
    </row>
    <row r="102" spans="7:10" x14ac:dyDescent="0.25">
      <c r="G102" s="12"/>
      <c r="H102" s="12"/>
      <c r="I102" s="12"/>
      <c r="J102" s="12"/>
    </row>
    <row r="103" spans="7:10" x14ac:dyDescent="0.25">
      <c r="G103" s="12"/>
      <c r="H103" s="12"/>
      <c r="I103" s="12"/>
      <c r="J103" s="12"/>
    </row>
    <row r="104" spans="7:10" x14ac:dyDescent="0.25">
      <c r="G104" s="12"/>
      <c r="H104" s="12"/>
      <c r="I104" s="12"/>
      <c r="J104" s="12"/>
    </row>
    <row r="105" spans="7:10" x14ac:dyDescent="0.25">
      <c r="G105" s="12"/>
      <c r="H105" s="12"/>
      <c r="I105" s="12"/>
      <c r="J105" s="12"/>
    </row>
    <row r="106" spans="7:10" x14ac:dyDescent="0.25">
      <c r="G106" s="12"/>
      <c r="H106" s="12"/>
      <c r="I106" s="12"/>
      <c r="J106" s="12"/>
    </row>
    <row r="107" spans="7:10" x14ac:dyDescent="0.25">
      <c r="G107" s="12"/>
      <c r="H107" s="12"/>
      <c r="I107" s="12"/>
      <c r="J107" s="12"/>
    </row>
    <row r="108" spans="7:10" x14ac:dyDescent="0.25">
      <c r="G108" s="12"/>
      <c r="H108" s="12"/>
      <c r="I108" s="12"/>
      <c r="J108" s="12"/>
    </row>
    <row r="109" spans="7:10" x14ac:dyDescent="0.25">
      <c r="G109" s="12"/>
      <c r="H109" s="12"/>
      <c r="I109" s="12"/>
      <c r="J109" s="12"/>
    </row>
    <row r="110" spans="7:10" x14ac:dyDescent="0.25">
      <c r="G110" s="12"/>
      <c r="H110" s="12"/>
      <c r="I110" s="12"/>
      <c r="J110" s="12"/>
    </row>
    <row r="111" spans="7:10" x14ac:dyDescent="0.25">
      <c r="G111" s="12"/>
      <c r="H111" s="12"/>
      <c r="I111" s="12"/>
      <c r="J111" s="12"/>
    </row>
    <row r="112" spans="7:10" x14ac:dyDescent="0.25">
      <c r="G112" s="12"/>
      <c r="H112" s="12"/>
      <c r="I112" s="12"/>
      <c r="J112" s="12"/>
    </row>
    <row r="113" spans="7:10" x14ac:dyDescent="0.25">
      <c r="G113" s="12"/>
      <c r="H113" s="12"/>
      <c r="I113" s="12"/>
      <c r="J113" s="12"/>
    </row>
    <row r="114" spans="7:10" x14ac:dyDescent="0.25">
      <c r="G114" s="12"/>
      <c r="H114" s="12"/>
      <c r="I114" s="12"/>
      <c r="J114" s="12"/>
    </row>
    <row r="115" spans="7:10" x14ac:dyDescent="0.25">
      <c r="G115" s="12"/>
      <c r="H115" s="12"/>
      <c r="I115" s="12"/>
      <c r="J115" s="12"/>
    </row>
    <row r="116" spans="7:10" x14ac:dyDescent="0.25">
      <c r="G116" s="12"/>
      <c r="H116" s="12"/>
      <c r="I116" s="12"/>
      <c r="J116" s="12"/>
    </row>
    <row r="117" spans="7:10" x14ac:dyDescent="0.25">
      <c r="G117" s="12"/>
      <c r="H117" s="12"/>
      <c r="I117" s="12"/>
      <c r="J117" s="12"/>
    </row>
    <row r="118" spans="7:10" x14ac:dyDescent="0.25">
      <c r="G118" s="12"/>
      <c r="H118" s="12"/>
      <c r="I118" s="12"/>
      <c r="J118" s="12"/>
    </row>
    <row r="119" spans="7:10" x14ac:dyDescent="0.25">
      <c r="G119" s="12"/>
      <c r="H119" s="12"/>
      <c r="I119" s="12"/>
      <c r="J119" s="12"/>
    </row>
    <row r="120" spans="7:10" x14ac:dyDescent="0.25">
      <c r="G120" s="12"/>
      <c r="H120" s="12"/>
      <c r="I120" s="12"/>
      <c r="J120" s="12"/>
    </row>
    <row r="121" spans="7:10" x14ac:dyDescent="0.25">
      <c r="G121" s="12"/>
      <c r="H121" s="12"/>
      <c r="I121" s="12"/>
      <c r="J121" s="12"/>
    </row>
    <row r="122" spans="7:10" x14ac:dyDescent="0.25">
      <c r="G122" s="12"/>
      <c r="H122" s="12"/>
      <c r="I122" s="12"/>
      <c r="J122" s="12"/>
    </row>
    <row r="123" spans="7:10" x14ac:dyDescent="0.25">
      <c r="G123" s="12"/>
      <c r="H123" s="12"/>
      <c r="I123" s="12"/>
      <c r="J123" s="12"/>
    </row>
    <row r="124" spans="7:10" x14ac:dyDescent="0.25">
      <c r="G124" s="12"/>
      <c r="H124" s="12"/>
      <c r="I124" s="12"/>
      <c r="J124" s="12"/>
    </row>
    <row r="125" spans="7:10" x14ac:dyDescent="0.25">
      <c r="G125" s="12"/>
      <c r="H125" s="12"/>
      <c r="I125" s="12"/>
      <c r="J125" s="12"/>
    </row>
    <row r="126" spans="7:10" x14ac:dyDescent="0.25">
      <c r="G126" s="13"/>
      <c r="H126" s="13"/>
      <c r="I126" s="13"/>
      <c r="J126" s="13"/>
    </row>
    <row r="127" spans="7:10" x14ac:dyDescent="0.25">
      <c r="G127" s="13"/>
      <c r="H127" s="13"/>
      <c r="I127" s="13"/>
      <c r="J127" s="13"/>
    </row>
    <row r="128" spans="7:10" x14ac:dyDescent="0.25">
      <c r="G128" s="13"/>
      <c r="H128" s="13"/>
      <c r="I128" s="13"/>
      <c r="J128" s="13"/>
    </row>
    <row r="129" spans="7:10" x14ac:dyDescent="0.25">
      <c r="G129" s="13"/>
      <c r="H129" s="13"/>
      <c r="I129" s="13"/>
      <c r="J129" s="13"/>
    </row>
    <row r="130" spans="7:10" x14ac:dyDescent="0.25">
      <c r="G130" s="13"/>
      <c r="H130" s="13"/>
      <c r="I130" s="13"/>
      <c r="J130" s="13"/>
    </row>
    <row r="131" spans="7:10" x14ac:dyDescent="0.25">
      <c r="G131" s="13"/>
      <c r="H131" s="13"/>
      <c r="I131" s="13"/>
      <c r="J131" s="13"/>
    </row>
    <row r="132" spans="7:10" x14ac:dyDescent="0.25">
      <c r="G132" s="13"/>
      <c r="H132" s="13"/>
      <c r="I132" s="13"/>
      <c r="J132" s="13"/>
    </row>
    <row r="133" spans="7:10" x14ac:dyDescent="0.25">
      <c r="G133" s="13"/>
      <c r="H133" s="13"/>
      <c r="I133" s="13"/>
      <c r="J133" s="13"/>
    </row>
    <row r="134" spans="7:10" x14ac:dyDescent="0.25">
      <c r="G134" s="13"/>
      <c r="H134" s="13"/>
      <c r="I134" s="13"/>
      <c r="J134" s="13"/>
    </row>
    <row r="135" spans="7:10" x14ac:dyDescent="0.25">
      <c r="G135" s="13"/>
      <c r="H135" s="13"/>
      <c r="I135" s="13"/>
      <c r="J135" s="13"/>
    </row>
    <row r="136" spans="7:10" x14ac:dyDescent="0.25">
      <c r="G136" s="13"/>
      <c r="H136" s="13"/>
      <c r="I136" s="13"/>
      <c r="J136" s="13"/>
    </row>
    <row r="137" spans="7:10" x14ac:dyDescent="0.25">
      <c r="G137" s="13"/>
      <c r="H137" s="13"/>
      <c r="I137" s="13"/>
      <c r="J137" s="13"/>
    </row>
    <row r="138" spans="7:10" x14ac:dyDescent="0.25">
      <c r="G138" s="13"/>
      <c r="H138" s="13"/>
      <c r="I138" s="13"/>
      <c r="J138" s="13"/>
    </row>
    <row r="139" spans="7:10" x14ac:dyDescent="0.25">
      <c r="G139" s="13"/>
      <c r="H139" s="13"/>
      <c r="I139" s="13"/>
      <c r="J139" s="13"/>
    </row>
    <row r="140" spans="7:10" x14ac:dyDescent="0.25">
      <c r="G140" s="13"/>
      <c r="H140" s="13"/>
      <c r="I140" s="13"/>
      <c r="J140" s="13"/>
    </row>
    <row r="141" spans="7:10" x14ac:dyDescent="0.25">
      <c r="G141" s="13"/>
      <c r="H141" s="13"/>
      <c r="I141" s="13"/>
      <c r="J141" s="13"/>
    </row>
    <row r="142" spans="7:10" x14ac:dyDescent="0.25">
      <c r="G142" s="13"/>
      <c r="H142" s="13"/>
      <c r="I142" s="13"/>
      <c r="J142" s="13"/>
    </row>
    <row r="143" spans="7:10" x14ac:dyDescent="0.25">
      <c r="G143" s="13"/>
      <c r="H143" s="13"/>
      <c r="I143" s="13"/>
      <c r="J143" s="13"/>
    </row>
    <row r="144" spans="7:10" x14ac:dyDescent="0.25">
      <c r="G144" s="13"/>
      <c r="H144" s="13"/>
      <c r="I144" s="13"/>
      <c r="J144" s="13"/>
    </row>
    <row r="155" spans="7:10" x14ac:dyDescent="0.25">
      <c r="G155" s="13"/>
      <c r="H155" s="13"/>
      <c r="I155" s="13"/>
      <c r="J155" s="13"/>
    </row>
    <row r="156" spans="7:10" x14ac:dyDescent="0.25">
      <c r="G156" s="13"/>
      <c r="H156" s="13"/>
      <c r="I156" s="13"/>
      <c r="J156" s="13"/>
    </row>
    <row r="157" spans="7:10" x14ac:dyDescent="0.25">
      <c r="G157" s="13"/>
      <c r="H157" s="13"/>
      <c r="I157" s="13"/>
      <c r="J157" s="13"/>
    </row>
    <row r="158" spans="7:10" x14ac:dyDescent="0.25">
      <c r="G158" s="13"/>
      <c r="H158" s="13"/>
      <c r="I158" s="13"/>
      <c r="J158" s="13"/>
    </row>
    <row r="159" spans="7:10" x14ac:dyDescent="0.25">
      <c r="G159" s="13"/>
      <c r="H159" s="13"/>
      <c r="I159" s="13"/>
      <c r="J159" s="13"/>
    </row>
    <row r="160" spans="7:10" x14ac:dyDescent="0.25">
      <c r="G160" s="13"/>
      <c r="H160" s="13"/>
      <c r="I160" s="13"/>
      <c r="J160" s="13"/>
    </row>
    <row r="161" spans="7:10" x14ac:dyDescent="0.25">
      <c r="G161" s="13"/>
      <c r="H161" s="13"/>
      <c r="I161" s="13"/>
      <c r="J161" s="13"/>
    </row>
    <row r="162" spans="7:10" x14ac:dyDescent="0.25">
      <c r="G162" s="13"/>
      <c r="H162" s="13"/>
      <c r="I162" s="13"/>
      <c r="J162" s="13"/>
    </row>
    <row r="163" spans="7:10" x14ac:dyDescent="0.25">
      <c r="G163" s="13"/>
      <c r="H163" s="13"/>
      <c r="I163" s="13"/>
      <c r="J163" s="13"/>
    </row>
    <row r="164" spans="7:10" x14ac:dyDescent="0.25">
      <c r="G164" s="13"/>
      <c r="H164" s="13"/>
      <c r="I164" s="13"/>
      <c r="J164" s="13"/>
    </row>
    <row r="175" spans="7:10" x14ac:dyDescent="0.25">
      <c r="G175" s="2"/>
      <c r="H175" s="2"/>
      <c r="I175" s="2"/>
      <c r="J175" s="2"/>
    </row>
    <row r="177" spans="1:6" x14ac:dyDescent="0.25">
      <c r="A177" s="2"/>
      <c r="B177" s="2"/>
      <c r="C177" s="2"/>
      <c r="D177" s="2"/>
      <c r="E177" s="2"/>
      <c r="F177" s="2"/>
    </row>
    <row r="236" spans="1:8" x14ac:dyDescent="0.25">
      <c r="G236" s="2"/>
      <c r="H236" s="12"/>
    </row>
    <row r="237" spans="1:8" x14ac:dyDescent="0.25">
      <c r="H237" s="12"/>
    </row>
    <row r="238" spans="1:8" x14ac:dyDescent="0.25">
      <c r="A238" s="2"/>
      <c r="B238" s="2"/>
      <c r="C238" s="2"/>
      <c r="D238" s="2"/>
      <c r="E238" s="2"/>
      <c r="F238" s="2"/>
      <c r="H238" s="12"/>
    </row>
    <row r="239" spans="1:8" x14ac:dyDescent="0.25">
      <c r="H239" s="12"/>
    </row>
    <row r="240" spans="1:8" x14ac:dyDescent="0.25">
      <c r="H240" s="12"/>
    </row>
    <row r="241" spans="1:10" x14ac:dyDescent="0.25">
      <c r="H241" s="12"/>
    </row>
    <row r="243" spans="1:10" x14ac:dyDescent="0.25">
      <c r="H243" s="12"/>
    </row>
    <row r="247" spans="1:10" x14ac:dyDescent="0.25">
      <c r="G247" s="2"/>
      <c r="H247" s="2"/>
      <c r="I247" s="2"/>
      <c r="J247" s="2"/>
    </row>
    <row r="248" spans="1:10" x14ac:dyDescent="0.25">
      <c r="G248" s="14"/>
    </row>
    <row r="249" spans="1:10" x14ac:dyDescent="0.25">
      <c r="A249" s="2"/>
      <c r="B249" s="2"/>
      <c r="C249" s="2"/>
      <c r="D249" s="2"/>
      <c r="E249" s="2"/>
      <c r="F249"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86"/>
  <sheetViews>
    <sheetView workbookViewId="0">
      <pane xSplit="3" ySplit="1" topLeftCell="D42" activePane="bottomRight" state="frozen"/>
      <selection pane="topRight" activeCell="D1" sqref="D1"/>
      <selection pane="bottomLeft" activeCell="A3" sqref="A3"/>
      <selection pane="bottomRight" activeCell="AL70" sqref="AL70"/>
    </sheetView>
  </sheetViews>
  <sheetFormatPr defaultRowHeight="13.5" x14ac:dyDescent="0.25"/>
  <cols>
    <col min="1" max="2" width="8.85546875" bestFit="1" customWidth="1"/>
    <col min="3" max="5" width="11" bestFit="1" customWidth="1"/>
    <col min="6" max="6" width="13.85546875" bestFit="1" customWidth="1"/>
    <col min="7" max="7" width="7" bestFit="1" customWidth="1"/>
    <col min="8" max="9" width="14.7109375" style="1" customWidth="1"/>
    <col min="10" max="41" width="14.7109375" customWidth="1"/>
    <col min="42" max="44" width="16.28515625" bestFit="1" customWidth="1"/>
    <col min="45" max="45" width="16.42578125" bestFit="1" customWidth="1"/>
    <col min="46" max="47" width="16.28515625" bestFit="1" customWidth="1"/>
    <col min="48" max="48" width="15.7109375" bestFit="1" customWidth="1"/>
    <col min="49" max="49" width="16.42578125" bestFit="1" customWidth="1"/>
  </cols>
  <sheetData>
    <row r="1" spans="1:50" s="28" customFormat="1" ht="27" x14ac:dyDescent="0.2">
      <c r="A1" s="27" t="s">
        <v>71</v>
      </c>
      <c r="B1" s="27" t="s">
        <v>72</v>
      </c>
      <c r="C1" s="27" t="s">
        <v>73</v>
      </c>
      <c r="D1" s="27" t="s">
        <v>74</v>
      </c>
      <c r="E1" s="27" t="s">
        <v>75</v>
      </c>
      <c r="F1" s="27" t="s">
        <v>81</v>
      </c>
      <c r="G1" s="27" t="s">
        <v>104</v>
      </c>
      <c r="H1" s="49" t="s">
        <v>123</v>
      </c>
      <c r="I1" s="50" t="s">
        <v>124</v>
      </c>
      <c r="J1" s="46" t="s">
        <v>125</v>
      </c>
      <c r="K1" s="35" t="s">
        <v>126</v>
      </c>
      <c r="L1" s="35" t="s">
        <v>127</v>
      </c>
      <c r="M1" s="35" t="s">
        <v>128</v>
      </c>
      <c r="N1" s="47" t="s">
        <v>129</v>
      </c>
      <c r="O1" s="47" t="s">
        <v>130</v>
      </c>
      <c r="P1" s="47" t="s">
        <v>131</v>
      </c>
      <c r="Q1" s="48" t="s">
        <v>132</v>
      </c>
      <c r="R1" s="36" t="s">
        <v>133</v>
      </c>
      <c r="S1" s="37" t="s">
        <v>134</v>
      </c>
      <c r="T1" s="37" t="s">
        <v>135</v>
      </c>
      <c r="U1" s="37" t="s">
        <v>136</v>
      </c>
      <c r="V1" s="37" t="s">
        <v>137</v>
      </c>
      <c r="W1" s="37" t="s">
        <v>138</v>
      </c>
      <c r="X1" s="37" t="s">
        <v>139</v>
      </c>
      <c r="Y1" s="37" t="s">
        <v>140</v>
      </c>
      <c r="Z1" s="37" t="s">
        <v>141</v>
      </c>
      <c r="AA1" s="37" t="s">
        <v>142</v>
      </c>
      <c r="AB1" s="37" t="s">
        <v>143</v>
      </c>
      <c r="AC1" s="38" t="s">
        <v>144</v>
      </c>
      <c r="AD1" s="39" t="s">
        <v>145</v>
      </c>
      <c r="AE1" s="40" t="s">
        <v>146</v>
      </c>
      <c r="AF1" s="41" t="s">
        <v>147</v>
      </c>
      <c r="AG1" s="41" t="s">
        <v>148</v>
      </c>
      <c r="AH1" s="41" t="s">
        <v>149</v>
      </c>
      <c r="AI1" s="41" t="s">
        <v>150</v>
      </c>
      <c r="AJ1" s="41" t="s">
        <v>151</v>
      </c>
      <c r="AK1" s="41" t="s">
        <v>152</v>
      </c>
      <c r="AL1" s="41" t="s">
        <v>153</v>
      </c>
      <c r="AM1" s="41" t="s">
        <v>154</v>
      </c>
      <c r="AN1" s="41" t="s">
        <v>155</v>
      </c>
      <c r="AO1" s="42" t="s">
        <v>156</v>
      </c>
      <c r="AP1" s="43" t="s">
        <v>161</v>
      </c>
      <c r="AQ1" s="44" t="s">
        <v>162</v>
      </c>
      <c r="AR1" s="44" t="s">
        <v>163</v>
      </c>
      <c r="AS1" s="45" t="s">
        <v>164</v>
      </c>
      <c r="AT1" s="34" t="s">
        <v>157</v>
      </c>
      <c r="AU1" s="34" t="s">
        <v>158</v>
      </c>
      <c r="AV1" s="34" t="s">
        <v>159</v>
      </c>
      <c r="AW1" s="34" t="s">
        <v>160</v>
      </c>
      <c r="AX1" s="28" t="s">
        <v>122</v>
      </c>
    </row>
    <row r="2" spans="1:50" x14ac:dyDescent="0.25">
      <c r="A2" s="1">
        <v>1</v>
      </c>
      <c r="B2" s="1">
        <v>1</v>
      </c>
      <c r="C2" s="1" t="s">
        <v>2</v>
      </c>
      <c r="D2" s="1" t="s">
        <v>2</v>
      </c>
      <c r="E2" s="1" t="s">
        <v>2</v>
      </c>
      <c r="F2" s="1">
        <v>1</v>
      </c>
      <c r="G2" s="1" t="s">
        <v>105</v>
      </c>
      <c r="H2" s="62">
        <v>44629</v>
      </c>
      <c r="I2" s="63">
        <v>44643</v>
      </c>
      <c r="J2" s="64">
        <v>44568</v>
      </c>
      <c r="K2" s="51">
        <v>44012</v>
      </c>
      <c r="L2" s="51">
        <v>44012</v>
      </c>
      <c r="M2" s="51" t="s">
        <v>166</v>
      </c>
      <c r="N2" s="51">
        <v>44172</v>
      </c>
      <c r="O2" s="51">
        <v>44172</v>
      </c>
      <c r="P2" s="51">
        <v>44172</v>
      </c>
      <c r="Q2" s="51">
        <v>44529</v>
      </c>
      <c r="R2" s="64">
        <v>44153</v>
      </c>
      <c r="S2" s="51">
        <v>44172</v>
      </c>
      <c r="T2" s="51">
        <v>44209</v>
      </c>
      <c r="U2" s="51">
        <v>44232</v>
      </c>
      <c r="V2" s="51">
        <v>44258</v>
      </c>
      <c r="W2" s="51">
        <v>44292</v>
      </c>
      <c r="X2" s="51">
        <v>44322</v>
      </c>
      <c r="Y2" s="51">
        <v>44355</v>
      </c>
      <c r="Z2" s="51">
        <v>44395</v>
      </c>
      <c r="AA2" s="51">
        <v>44424</v>
      </c>
      <c r="AB2" s="51">
        <v>44446</v>
      </c>
      <c r="AC2" s="65">
        <v>44489</v>
      </c>
      <c r="AD2" s="64">
        <v>44138</v>
      </c>
      <c r="AE2" s="51">
        <v>44171</v>
      </c>
      <c r="AF2" s="51">
        <v>44211</v>
      </c>
      <c r="AG2" s="51">
        <v>44232</v>
      </c>
      <c r="AH2" s="51">
        <v>44259</v>
      </c>
      <c r="AI2" s="51">
        <v>44292</v>
      </c>
      <c r="AJ2" s="51">
        <v>44320</v>
      </c>
      <c r="AK2" s="51">
        <v>44357</v>
      </c>
      <c r="AL2" s="51">
        <v>44385</v>
      </c>
      <c r="AM2" s="51">
        <v>44412</v>
      </c>
      <c r="AN2" s="51">
        <v>44442</v>
      </c>
      <c r="AO2" s="65">
        <v>44480</v>
      </c>
      <c r="AP2" s="64">
        <v>44216</v>
      </c>
      <c r="AQ2" s="51">
        <v>44305</v>
      </c>
      <c r="AR2" s="51">
        <v>44411</v>
      </c>
      <c r="AS2" s="65">
        <v>44490</v>
      </c>
      <c r="AT2" s="51">
        <v>44211</v>
      </c>
      <c r="AU2" s="51">
        <v>44300</v>
      </c>
      <c r="AV2" s="51">
        <v>44398</v>
      </c>
      <c r="AW2" s="51">
        <v>44491</v>
      </c>
    </row>
    <row r="3" spans="1:50" x14ac:dyDescent="0.25">
      <c r="A3" s="1">
        <v>2</v>
      </c>
      <c r="B3" s="1">
        <v>1</v>
      </c>
      <c r="C3" s="1" t="s">
        <v>3</v>
      </c>
      <c r="D3" s="1" t="s">
        <v>3</v>
      </c>
      <c r="E3" s="1" t="s">
        <v>3</v>
      </c>
      <c r="F3" s="1">
        <v>2</v>
      </c>
      <c r="G3" s="1" t="s">
        <v>106</v>
      </c>
      <c r="H3" s="62">
        <v>44935</v>
      </c>
      <c r="I3" s="63">
        <v>44951</v>
      </c>
      <c r="J3" s="64">
        <v>44571</v>
      </c>
      <c r="K3" s="51">
        <v>44047</v>
      </c>
      <c r="L3" s="51">
        <v>44019</v>
      </c>
      <c r="M3" s="51" t="s">
        <v>166</v>
      </c>
      <c r="N3" s="51">
        <v>44185</v>
      </c>
      <c r="O3" s="51">
        <v>44185</v>
      </c>
      <c r="P3" s="51">
        <v>44186</v>
      </c>
      <c r="Q3" s="51">
        <v>44566</v>
      </c>
      <c r="R3" s="64">
        <v>44158</v>
      </c>
      <c r="S3" s="51">
        <v>44171</v>
      </c>
      <c r="T3" s="51">
        <v>44213</v>
      </c>
      <c r="U3" s="51">
        <v>44229</v>
      </c>
      <c r="V3" s="51">
        <v>44266</v>
      </c>
      <c r="W3" s="51">
        <v>44317</v>
      </c>
      <c r="X3" s="51">
        <v>44333</v>
      </c>
      <c r="Y3" s="51">
        <v>44353</v>
      </c>
      <c r="Z3" s="51">
        <v>44402</v>
      </c>
      <c r="AA3" s="51">
        <v>44433</v>
      </c>
      <c r="AB3" s="51">
        <v>44469</v>
      </c>
      <c r="AC3" s="65">
        <v>44533</v>
      </c>
      <c r="AD3" s="64">
        <v>44144</v>
      </c>
      <c r="AE3" s="51">
        <v>44171</v>
      </c>
      <c r="AF3" s="51">
        <v>44206</v>
      </c>
      <c r="AG3" s="51">
        <v>44230</v>
      </c>
      <c r="AH3" s="51">
        <v>44257</v>
      </c>
      <c r="AI3" s="51">
        <v>44298</v>
      </c>
      <c r="AJ3" s="51">
        <v>44325</v>
      </c>
      <c r="AK3" s="51">
        <v>44355</v>
      </c>
      <c r="AL3" s="51">
        <v>44402</v>
      </c>
      <c r="AM3" s="51">
        <v>44425</v>
      </c>
      <c r="AN3" s="51">
        <v>44455</v>
      </c>
      <c r="AO3" s="65">
        <v>44520</v>
      </c>
      <c r="AP3" s="64">
        <v>44243</v>
      </c>
      <c r="AQ3" s="51">
        <v>44322</v>
      </c>
      <c r="AR3" s="51">
        <v>44420</v>
      </c>
      <c r="AS3" s="65">
        <v>44479</v>
      </c>
      <c r="AT3" s="51">
        <v>44211</v>
      </c>
      <c r="AU3" s="51">
        <v>44315</v>
      </c>
      <c r="AV3" s="51">
        <v>44403</v>
      </c>
      <c r="AW3" s="51">
        <v>44479</v>
      </c>
    </row>
    <row r="4" spans="1:50" x14ac:dyDescent="0.25">
      <c r="A4" s="1">
        <v>3</v>
      </c>
      <c r="B4" s="1">
        <v>1</v>
      </c>
      <c r="C4" s="1" t="s">
        <v>4</v>
      </c>
      <c r="D4" s="1" t="s">
        <v>4</v>
      </c>
      <c r="E4" s="1" t="s">
        <v>4</v>
      </c>
      <c r="F4" s="1">
        <v>3</v>
      </c>
      <c r="H4" s="62">
        <v>44649</v>
      </c>
      <c r="I4" s="63">
        <v>44792</v>
      </c>
      <c r="J4" s="56" t="s">
        <v>166</v>
      </c>
      <c r="K4" s="51">
        <v>44013</v>
      </c>
      <c r="L4" s="51">
        <v>44013</v>
      </c>
      <c r="M4" s="51" t="s">
        <v>166</v>
      </c>
      <c r="N4" s="51">
        <v>44176</v>
      </c>
      <c r="O4" s="51">
        <v>44174</v>
      </c>
      <c r="P4" s="51">
        <v>44176</v>
      </c>
      <c r="Q4" s="51">
        <v>44566</v>
      </c>
      <c r="R4" s="64">
        <v>44152</v>
      </c>
      <c r="S4" s="51">
        <v>44167</v>
      </c>
      <c r="T4" s="51">
        <v>44204</v>
      </c>
      <c r="U4" s="51">
        <v>44228</v>
      </c>
      <c r="V4" s="51">
        <v>44256</v>
      </c>
      <c r="W4" s="51">
        <v>44287</v>
      </c>
      <c r="X4" s="51">
        <v>44319</v>
      </c>
      <c r="Y4" s="51">
        <v>44355</v>
      </c>
      <c r="Z4" s="51">
        <v>44383</v>
      </c>
      <c r="AA4" s="51">
        <v>44418</v>
      </c>
      <c r="AB4" s="51">
        <v>44442</v>
      </c>
      <c r="AC4" s="65">
        <v>44477</v>
      </c>
      <c r="AD4" s="64">
        <v>44139</v>
      </c>
      <c r="AE4" s="51">
        <v>44176</v>
      </c>
      <c r="AF4" s="51">
        <v>44217</v>
      </c>
      <c r="AG4" s="51">
        <v>44232</v>
      </c>
      <c r="AH4" s="51">
        <v>44263</v>
      </c>
      <c r="AI4" s="51">
        <v>44295</v>
      </c>
      <c r="AJ4" s="51">
        <v>44322</v>
      </c>
      <c r="AK4" s="51">
        <v>44356</v>
      </c>
      <c r="AL4" s="51">
        <v>44384</v>
      </c>
      <c r="AM4" s="51">
        <v>44417</v>
      </c>
      <c r="AN4" s="51">
        <v>44447</v>
      </c>
      <c r="AO4" s="65">
        <v>44484</v>
      </c>
      <c r="AP4" s="64">
        <v>44202</v>
      </c>
      <c r="AQ4" s="51">
        <v>44294</v>
      </c>
      <c r="AR4" s="51">
        <v>44391</v>
      </c>
      <c r="AS4" s="65">
        <v>44480</v>
      </c>
      <c r="AT4" s="51">
        <v>44224</v>
      </c>
      <c r="AU4" s="51">
        <v>44306</v>
      </c>
      <c r="AV4" s="51">
        <v>44398</v>
      </c>
      <c r="AW4" s="51">
        <v>44488</v>
      </c>
    </row>
    <row r="5" spans="1:50" x14ac:dyDescent="0.25">
      <c r="A5" s="1">
        <v>4</v>
      </c>
      <c r="B5" s="1">
        <v>1</v>
      </c>
      <c r="C5" s="1" t="s">
        <v>5</v>
      </c>
      <c r="D5" s="1" t="s">
        <v>5</v>
      </c>
      <c r="E5" s="1" t="s">
        <v>5</v>
      </c>
      <c r="F5" s="1">
        <v>4</v>
      </c>
      <c r="H5" s="62">
        <v>44750</v>
      </c>
      <c r="I5" s="63">
        <v>45028</v>
      </c>
      <c r="J5" s="56" t="s">
        <v>166</v>
      </c>
      <c r="K5" s="51">
        <v>44014</v>
      </c>
      <c r="L5" s="51">
        <v>44013</v>
      </c>
      <c r="M5" s="51" t="s">
        <v>166</v>
      </c>
      <c r="N5" s="60">
        <v>44176</v>
      </c>
      <c r="O5" s="51">
        <v>44176</v>
      </c>
      <c r="P5" s="51">
        <v>44176</v>
      </c>
      <c r="Q5" s="51">
        <v>44531</v>
      </c>
      <c r="R5" s="64">
        <v>44152</v>
      </c>
      <c r="S5" s="51">
        <v>44181</v>
      </c>
      <c r="T5" s="51">
        <v>44216</v>
      </c>
      <c r="U5" s="51">
        <v>44232</v>
      </c>
      <c r="V5" s="51">
        <v>44260</v>
      </c>
      <c r="W5" s="51">
        <v>44306</v>
      </c>
      <c r="X5" s="51">
        <v>44327</v>
      </c>
      <c r="Y5" s="51">
        <v>44362</v>
      </c>
      <c r="Z5" s="51">
        <v>44396</v>
      </c>
      <c r="AA5" s="51">
        <v>44427</v>
      </c>
      <c r="AB5" s="51">
        <v>44454</v>
      </c>
      <c r="AC5" s="65">
        <v>44489</v>
      </c>
      <c r="AD5" s="64">
        <v>44152</v>
      </c>
      <c r="AE5" s="51">
        <v>44181</v>
      </c>
      <c r="AF5" s="51">
        <v>44216</v>
      </c>
      <c r="AG5" s="51">
        <v>44232</v>
      </c>
      <c r="AH5" s="51">
        <v>44260</v>
      </c>
      <c r="AI5" s="51">
        <v>44306</v>
      </c>
      <c r="AJ5" s="51">
        <v>44327</v>
      </c>
      <c r="AK5" s="51">
        <v>44362</v>
      </c>
      <c r="AL5" s="51">
        <v>44396</v>
      </c>
      <c r="AM5" s="51">
        <v>44427</v>
      </c>
      <c r="AN5" s="51">
        <v>44454</v>
      </c>
      <c r="AO5" s="65">
        <v>44489</v>
      </c>
      <c r="AP5" s="64">
        <v>44216</v>
      </c>
      <c r="AQ5" s="51">
        <v>44306</v>
      </c>
      <c r="AR5" s="51">
        <v>44396</v>
      </c>
      <c r="AS5" s="65">
        <v>44489</v>
      </c>
      <c r="AT5" s="51">
        <v>44203</v>
      </c>
      <c r="AU5" s="51">
        <v>44301</v>
      </c>
      <c r="AV5" s="51">
        <v>44392</v>
      </c>
      <c r="AW5" s="51">
        <v>44490</v>
      </c>
    </row>
    <row r="6" spans="1:50" x14ac:dyDescent="0.25">
      <c r="A6" s="1">
        <v>5</v>
      </c>
      <c r="B6" s="1">
        <v>1</v>
      </c>
      <c r="C6" s="1" t="s">
        <v>6</v>
      </c>
      <c r="D6" s="1" t="s">
        <v>6</v>
      </c>
      <c r="E6" s="1" t="s">
        <v>6</v>
      </c>
      <c r="F6" s="1">
        <v>5</v>
      </c>
      <c r="H6" s="62">
        <v>44652</v>
      </c>
      <c r="I6" s="63">
        <v>44698</v>
      </c>
      <c r="J6" s="64">
        <v>44574</v>
      </c>
      <c r="K6" s="51">
        <v>44013</v>
      </c>
      <c r="L6" s="51">
        <v>44013</v>
      </c>
      <c r="M6" s="51" t="s">
        <v>166</v>
      </c>
      <c r="N6" s="51">
        <v>44176</v>
      </c>
      <c r="O6" s="51">
        <v>44176</v>
      </c>
      <c r="P6" s="51">
        <v>44176</v>
      </c>
      <c r="Q6" s="60">
        <v>44517</v>
      </c>
      <c r="R6" s="64">
        <v>44155</v>
      </c>
      <c r="S6" s="51">
        <v>44186</v>
      </c>
      <c r="T6" s="51">
        <v>44216</v>
      </c>
      <c r="U6" s="51">
        <v>44236</v>
      </c>
      <c r="V6" s="51">
        <v>44274</v>
      </c>
      <c r="W6" s="51">
        <v>44306</v>
      </c>
      <c r="X6" s="51">
        <v>44336</v>
      </c>
      <c r="Y6" s="51">
        <v>44365</v>
      </c>
      <c r="Z6" s="51">
        <v>44396</v>
      </c>
      <c r="AA6" s="51">
        <v>44427</v>
      </c>
      <c r="AB6" s="51">
        <v>44459</v>
      </c>
      <c r="AC6" s="65">
        <v>44489</v>
      </c>
      <c r="AD6" s="64">
        <v>44155</v>
      </c>
      <c r="AE6" s="51">
        <v>44186</v>
      </c>
      <c r="AF6" s="51">
        <v>44216</v>
      </c>
      <c r="AG6" s="51">
        <v>44236</v>
      </c>
      <c r="AH6" s="51">
        <v>44274</v>
      </c>
      <c r="AI6" s="51">
        <v>44306</v>
      </c>
      <c r="AJ6" s="51">
        <v>44336</v>
      </c>
      <c r="AK6" s="51">
        <v>44365</v>
      </c>
      <c r="AL6" s="51">
        <v>44396</v>
      </c>
      <c r="AM6" s="51">
        <v>44427</v>
      </c>
      <c r="AN6" s="51">
        <v>44459</v>
      </c>
      <c r="AO6" s="65">
        <v>44489</v>
      </c>
      <c r="AP6" s="64">
        <v>44216</v>
      </c>
      <c r="AQ6" s="51">
        <v>44306</v>
      </c>
      <c r="AR6" s="51">
        <v>44397</v>
      </c>
      <c r="AS6" s="65">
        <v>44487</v>
      </c>
      <c r="AT6" s="51">
        <v>44222</v>
      </c>
      <c r="AU6" s="51">
        <v>44313</v>
      </c>
      <c r="AV6" s="51">
        <v>44407</v>
      </c>
      <c r="AW6" s="51">
        <v>44496</v>
      </c>
    </row>
    <row r="7" spans="1:50" x14ac:dyDescent="0.25">
      <c r="A7" s="1">
        <v>6</v>
      </c>
      <c r="B7" s="1">
        <v>1</v>
      </c>
      <c r="C7" s="1" t="s">
        <v>7</v>
      </c>
      <c r="D7" s="1" t="s">
        <v>7</v>
      </c>
      <c r="E7" s="1" t="s">
        <v>7</v>
      </c>
      <c r="H7" s="62">
        <v>44630</v>
      </c>
      <c r="I7" s="63">
        <v>44763</v>
      </c>
      <c r="J7" s="64">
        <v>44586</v>
      </c>
      <c r="K7" s="51">
        <v>44013</v>
      </c>
      <c r="L7" s="51">
        <v>44013</v>
      </c>
      <c r="M7" s="51" t="s">
        <v>166</v>
      </c>
      <c r="N7" s="51">
        <v>44176</v>
      </c>
      <c r="O7" s="51">
        <v>44176</v>
      </c>
      <c r="P7" s="51">
        <v>44176</v>
      </c>
      <c r="Q7" s="51">
        <v>44533</v>
      </c>
      <c r="R7" s="64">
        <v>44155</v>
      </c>
      <c r="S7" s="51">
        <v>44183</v>
      </c>
      <c r="T7" s="51">
        <v>44216</v>
      </c>
      <c r="U7" s="51">
        <v>44249</v>
      </c>
      <c r="V7" s="51">
        <v>44274</v>
      </c>
      <c r="W7" s="51">
        <v>44306</v>
      </c>
      <c r="X7" s="51">
        <v>44336</v>
      </c>
      <c r="Y7" s="51">
        <v>44368</v>
      </c>
      <c r="Z7" s="51">
        <v>44396</v>
      </c>
      <c r="AA7" s="51">
        <v>44427</v>
      </c>
      <c r="AB7" s="51">
        <v>44459</v>
      </c>
      <c r="AC7" s="65">
        <v>44489</v>
      </c>
      <c r="AD7" s="64">
        <v>44155</v>
      </c>
      <c r="AE7" s="51">
        <v>44182</v>
      </c>
      <c r="AF7" s="51">
        <v>44216</v>
      </c>
      <c r="AG7" s="51">
        <v>44246</v>
      </c>
      <c r="AH7" s="51">
        <v>44274</v>
      </c>
      <c r="AI7" s="51">
        <v>44306</v>
      </c>
      <c r="AJ7" s="51">
        <v>44336</v>
      </c>
      <c r="AK7" s="51">
        <v>44368</v>
      </c>
      <c r="AL7" s="51">
        <v>44397</v>
      </c>
      <c r="AM7" s="51">
        <v>44427</v>
      </c>
      <c r="AN7" s="51">
        <v>44459</v>
      </c>
      <c r="AO7" s="65">
        <v>44489</v>
      </c>
      <c r="AP7" s="64">
        <v>44216</v>
      </c>
      <c r="AQ7" s="51">
        <v>44306</v>
      </c>
      <c r="AR7" s="51">
        <v>44397</v>
      </c>
      <c r="AS7" s="65">
        <v>44489</v>
      </c>
      <c r="AT7" s="51">
        <v>44216</v>
      </c>
      <c r="AU7" s="51">
        <v>44306</v>
      </c>
      <c r="AV7" s="51">
        <v>44397</v>
      </c>
      <c r="AW7" s="51">
        <v>44489</v>
      </c>
    </row>
    <row r="8" spans="1:50" x14ac:dyDescent="0.25">
      <c r="A8" s="1">
        <v>7</v>
      </c>
      <c r="B8" s="1">
        <v>1</v>
      </c>
      <c r="C8" s="1" t="s">
        <v>8</v>
      </c>
      <c r="D8" s="1" t="s">
        <v>8</v>
      </c>
      <c r="E8" s="1" t="s">
        <v>8</v>
      </c>
      <c r="H8" s="62">
        <v>44733</v>
      </c>
      <c r="I8" s="63">
        <v>44742</v>
      </c>
      <c r="J8" s="64">
        <v>44545</v>
      </c>
      <c r="K8" s="51">
        <v>44012</v>
      </c>
      <c r="L8" s="51">
        <v>44012</v>
      </c>
      <c r="M8" s="51" t="s">
        <v>166</v>
      </c>
      <c r="N8" s="51">
        <v>44175</v>
      </c>
      <c r="O8" s="51">
        <v>44175</v>
      </c>
      <c r="P8" s="51">
        <v>44175</v>
      </c>
      <c r="Q8" s="51">
        <v>44517</v>
      </c>
      <c r="R8" s="64">
        <v>44152</v>
      </c>
      <c r="S8" s="51">
        <v>44179</v>
      </c>
      <c r="T8" s="51">
        <v>44211</v>
      </c>
      <c r="U8" s="51">
        <v>44235</v>
      </c>
      <c r="V8" s="51">
        <v>44266</v>
      </c>
      <c r="W8" s="51">
        <v>44302</v>
      </c>
      <c r="X8" s="51">
        <v>44330</v>
      </c>
      <c r="Y8" s="51">
        <v>44364</v>
      </c>
      <c r="Z8" s="51">
        <v>44396</v>
      </c>
      <c r="AA8" s="51">
        <v>44418</v>
      </c>
      <c r="AB8" s="51">
        <v>44459</v>
      </c>
      <c r="AC8" s="65">
        <v>44488</v>
      </c>
      <c r="AD8" s="64">
        <v>44152</v>
      </c>
      <c r="AE8" s="51">
        <v>44173</v>
      </c>
      <c r="AF8" s="51">
        <v>44203</v>
      </c>
      <c r="AG8" s="51">
        <v>44231</v>
      </c>
      <c r="AH8" s="51">
        <v>44265</v>
      </c>
      <c r="AI8" s="51">
        <v>44294</v>
      </c>
      <c r="AJ8" s="51">
        <v>44322</v>
      </c>
      <c r="AK8" s="51">
        <v>44355</v>
      </c>
      <c r="AL8" s="51">
        <v>44383</v>
      </c>
      <c r="AM8" s="51">
        <v>44414</v>
      </c>
      <c r="AN8" s="51">
        <v>44447</v>
      </c>
      <c r="AO8" s="65">
        <v>44477</v>
      </c>
      <c r="AP8" s="64">
        <v>44216</v>
      </c>
      <c r="AQ8" s="51">
        <v>44306</v>
      </c>
      <c r="AR8" s="51">
        <v>44393</v>
      </c>
      <c r="AS8" s="65">
        <v>44483</v>
      </c>
      <c r="AT8" s="51">
        <v>44207</v>
      </c>
      <c r="AU8" s="51">
        <v>44302</v>
      </c>
      <c r="AV8" s="51">
        <v>44394</v>
      </c>
      <c r="AW8" s="51">
        <v>44491</v>
      </c>
    </row>
    <row r="9" spans="1:50" x14ac:dyDescent="0.25">
      <c r="A9" s="1">
        <v>8</v>
      </c>
      <c r="B9" s="1">
        <v>1</v>
      </c>
      <c r="C9" s="1" t="s">
        <v>9</v>
      </c>
      <c r="D9" s="1" t="s">
        <v>9</v>
      </c>
      <c r="E9" s="1" t="s">
        <v>9</v>
      </c>
      <c r="H9" s="62">
        <v>44636</v>
      </c>
      <c r="I9" s="63">
        <v>44649</v>
      </c>
      <c r="J9" s="64">
        <v>44580</v>
      </c>
      <c r="K9" s="51">
        <v>44013</v>
      </c>
      <c r="L9" s="51">
        <v>44013</v>
      </c>
      <c r="M9" s="51" t="s">
        <v>166</v>
      </c>
      <c r="N9" s="51">
        <v>44166</v>
      </c>
      <c r="O9" s="51">
        <v>44166</v>
      </c>
      <c r="P9" s="51">
        <v>44166</v>
      </c>
      <c r="Q9" s="51">
        <v>44550</v>
      </c>
      <c r="R9" s="64">
        <v>44154</v>
      </c>
      <c r="S9" s="51">
        <v>44175</v>
      </c>
      <c r="T9" s="51">
        <v>44210</v>
      </c>
      <c r="U9" s="51">
        <v>44243</v>
      </c>
      <c r="V9" s="51">
        <v>44267</v>
      </c>
      <c r="W9" s="51">
        <v>44301</v>
      </c>
      <c r="X9" s="51">
        <v>44330</v>
      </c>
      <c r="Y9" s="51">
        <v>44361</v>
      </c>
      <c r="Z9" s="51">
        <v>44392</v>
      </c>
      <c r="AA9" s="51">
        <v>44424</v>
      </c>
      <c r="AB9" s="51">
        <v>44454</v>
      </c>
      <c r="AC9" s="65">
        <v>44489</v>
      </c>
      <c r="AD9" s="64">
        <v>44154</v>
      </c>
      <c r="AE9" s="51">
        <v>44175</v>
      </c>
      <c r="AF9" s="51">
        <v>44210</v>
      </c>
      <c r="AG9" s="51">
        <v>44243</v>
      </c>
      <c r="AH9" s="51">
        <v>44267</v>
      </c>
      <c r="AI9" s="51">
        <v>44301</v>
      </c>
      <c r="AJ9" s="51">
        <v>44330</v>
      </c>
      <c r="AK9" s="51">
        <v>44361</v>
      </c>
      <c r="AL9" s="51">
        <v>44392</v>
      </c>
      <c r="AM9" s="51">
        <v>44424</v>
      </c>
      <c r="AN9" s="51">
        <v>44454</v>
      </c>
      <c r="AO9" s="65">
        <v>44489</v>
      </c>
      <c r="AP9" s="64">
        <v>44210</v>
      </c>
      <c r="AQ9" s="51">
        <v>44301</v>
      </c>
      <c r="AR9" s="51">
        <v>44392</v>
      </c>
      <c r="AS9" s="65">
        <v>44489</v>
      </c>
      <c r="AT9" s="51">
        <v>44210</v>
      </c>
      <c r="AU9" s="51">
        <v>44301</v>
      </c>
      <c r="AV9" s="51">
        <v>44392</v>
      </c>
      <c r="AW9" s="51">
        <v>44497</v>
      </c>
    </row>
    <row r="10" spans="1:50" x14ac:dyDescent="0.25">
      <c r="A10" s="1">
        <v>9</v>
      </c>
      <c r="B10" s="1">
        <v>1</v>
      </c>
      <c r="C10" s="1" t="s">
        <v>10</v>
      </c>
      <c r="D10" s="1" t="s">
        <v>10</v>
      </c>
      <c r="E10" s="1" t="s">
        <v>10</v>
      </c>
      <c r="H10" s="62">
        <v>44580</v>
      </c>
      <c r="I10" s="63">
        <v>44649</v>
      </c>
      <c r="J10" s="64">
        <v>44588</v>
      </c>
      <c r="K10" s="51">
        <v>44013</v>
      </c>
      <c r="L10" s="51">
        <v>44013</v>
      </c>
      <c r="M10" s="51" t="s">
        <v>166</v>
      </c>
      <c r="N10" s="51">
        <v>44175</v>
      </c>
      <c r="O10" s="51">
        <v>44175</v>
      </c>
      <c r="P10" s="51">
        <v>44175</v>
      </c>
      <c r="Q10" s="51">
        <v>44505</v>
      </c>
      <c r="R10" s="64">
        <v>44154</v>
      </c>
      <c r="S10" s="51">
        <v>44174</v>
      </c>
      <c r="T10" s="51">
        <v>44209</v>
      </c>
      <c r="U10" s="51">
        <v>44236</v>
      </c>
      <c r="V10" s="51">
        <v>44263</v>
      </c>
      <c r="W10" s="51">
        <v>44300</v>
      </c>
      <c r="X10" s="51">
        <v>44335</v>
      </c>
      <c r="Y10" s="51">
        <v>44362</v>
      </c>
      <c r="Z10" s="51">
        <v>44391</v>
      </c>
      <c r="AA10" s="51">
        <v>44425</v>
      </c>
      <c r="AB10" s="51">
        <v>44454</v>
      </c>
      <c r="AC10" s="65">
        <v>44488</v>
      </c>
      <c r="AD10" s="64">
        <v>44154</v>
      </c>
      <c r="AE10" s="51">
        <v>44174</v>
      </c>
      <c r="AF10" s="51">
        <v>44209</v>
      </c>
      <c r="AG10" s="51">
        <v>44236</v>
      </c>
      <c r="AH10" s="51">
        <v>44263</v>
      </c>
      <c r="AI10" s="51">
        <v>44300</v>
      </c>
      <c r="AJ10" s="51">
        <v>44335</v>
      </c>
      <c r="AK10" s="51">
        <v>44362</v>
      </c>
      <c r="AL10" s="51">
        <v>44391</v>
      </c>
      <c r="AM10" s="51">
        <v>44425</v>
      </c>
      <c r="AN10" s="51">
        <v>44454</v>
      </c>
      <c r="AO10" s="65">
        <v>44488</v>
      </c>
      <c r="AP10" s="64">
        <v>44207</v>
      </c>
      <c r="AQ10" s="51">
        <v>44300</v>
      </c>
      <c r="AR10" s="51">
        <v>44391</v>
      </c>
      <c r="AS10" s="65">
        <v>44480</v>
      </c>
      <c r="AT10" s="51">
        <v>44206</v>
      </c>
      <c r="AU10" s="51">
        <v>44298</v>
      </c>
      <c r="AV10" s="51">
        <v>44392</v>
      </c>
      <c r="AW10" s="51">
        <v>44482</v>
      </c>
    </row>
    <row r="11" spans="1:50" x14ac:dyDescent="0.25">
      <c r="A11" s="1">
        <v>10</v>
      </c>
      <c r="B11" s="1">
        <v>1</v>
      </c>
      <c r="C11" s="1" t="s">
        <v>11</v>
      </c>
      <c r="D11" s="1" t="s">
        <v>11</v>
      </c>
      <c r="E11" s="1" t="s">
        <v>11</v>
      </c>
      <c r="H11" s="62">
        <v>44685</v>
      </c>
      <c r="I11" s="63">
        <v>44708</v>
      </c>
      <c r="J11" s="64">
        <v>44532</v>
      </c>
      <c r="K11" s="51">
        <v>44013</v>
      </c>
      <c r="L11" s="51">
        <v>44013</v>
      </c>
      <c r="M11" s="51" t="s">
        <v>166</v>
      </c>
      <c r="N11" s="51">
        <v>44176</v>
      </c>
      <c r="O11" s="51">
        <v>44176</v>
      </c>
      <c r="P11" s="51">
        <v>44176</v>
      </c>
      <c r="Q11" s="51">
        <v>44515</v>
      </c>
      <c r="R11" s="64">
        <v>44154</v>
      </c>
      <c r="S11" s="51">
        <v>44182</v>
      </c>
      <c r="T11" s="51">
        <v>44216</v>
      </c>
      <c r="U11" s="51">
        <v>44246</v>
      </c>
      <c r="V11" s="51">
        <v>44274</v>
      </c>
      <c r="W11" s="51">
        <v>44306</v>
      </c>
      <c r="X11" s="51">
        <v>44335</v>
      </c>
      <c r="Y11" s="51">
        <v>44368</v>
      </c>
      <c r="Z11" s="51">
        <v>44396</v>
      </c>
      <c r="AA11" s="51">
        <v>44427</v>
      </c>
      <c r="AB11" s="51">
        <v>44459</v>
      </c>
      <c r="AC11" s="65">
        <v>44489</v>
      </c>
      <c r="AD11" s="64">
        <v>44154</v>
      </c>
      <c r="AE11" s="51">
        <v>44172</v>
      </c>
      <c r="AF11" s="51">
        <v>44211</v>
      </c>
      <c r="AG11" s="51">
        <v>44238</v>
      </c>
      <c r="AH11" s="51">
        <v>44266</v>
      </c>
      <c r="AI11" s="51">
        <v>44305</v>
      </c>
      <c r="AJ11" s="51">
        <v>44336</v>
      </c>
      <c r="AK11" s="51">
        <v>44364</v>
      </c>
      <c r="AL11" s="51">
        <v>44396</v>
      </c>
      <c r="AM11" s="51">
        <v>44427</v>
      </c>
      <c r="AN11" s="51">
        <v>44459</v>
      </c>
      <c r="AO11" s="65">
        <v>44489</v>
      </c>
      <c r="AP11" s="64">
        <v>44210</v>
      </c>
      <c r="AQ11" s="51">
        <v>44305</v>
      </c>
      <c r="AR11" s="51">
        <v>44396</v>
      </c>
      <c r="AS11" s="65">
        <v>44489</v>
      </c>
      <c r="AT11" s="51">
        <v>44218</v>
      </c>
      <c r="AU11" s="51">
        <v>44313</v>
      </c>
      <c r="AV11" s="51">
        <v>44405</v>
      </c>
      <c r="AW11" s="51">
        <v>44494</v>
      </c>
    </row>
    <row r="12" spans="1:50" x14ac:dyDescent="0.25">
      <c r="A12" s="1">
        <v>11</v>
      </c>
      <c r="B12" s="1">
        <v>1</v>
      </c>
      <c r="C12" s="1" t="s">
        <v>12</v>
      </c>
      <c r="D12" s="1" t="s">
        <v>12</v>
      </c>
      <c r="E12" s="1" t="s">
        <v>12</v>
      </c>
      <c r="H12" s="62">
        <v>44592</v>
      </c>
      <c r="I12" s="63">
        <v>44615</v>
      </c>
      <c r="J12" s="64">
        <v>44587</v>
      </c>
      <c r="K12" s="51">
        <v>44013</v>
      </c>
      <c r="L12" s="51">
        <v>44013</v>
      </c>
      <c r="M12" s="51" t="s">
        <v>166</v>
      </c>
      <c r="N12" s="51">
        <v>44176</v>
      </c>
      <c r="O12" s="51">
        <v>44176</v>
      </c>
      <c r="P12" s="51">
        <v>44176</v>
      </c>
      <c r="Q12" s="51">
        <v>44538</v>
      </c>
      <c r="R12" s="64">
        <v>44155</v>
      </c>
      <c r="S12" s="51">
        <v>44183</v>
      </c>
      <c r="T12" s="51">
        <v>44216</v>
      </c>
      <c r="U12" s="51">
        <v>44246</v>
      </c>
      <c r="V12" s="51">
        <v>44274</v>
      </c>
      <c r="W12" s="51">
        <v>44306</v>
      </c>
      <c r="X12" s="51">
        <v>44336</v>
      </c>
      <c r="Y12" s="51">
        <v>44368</v>
      </c>
      <c r="Z12" s="51">
        <v>44396</v>
      </c>
      <c r="AA12" s="51">
        <v>44428</v>
      </c>
      <c r="AB12" s="51">
        <v>44459</v>
      </c>
      <c r="AC12" s="65">
        <v>44489</v>
      </c>
      <c r="AD12" s="64">
        <v>44155</v>
      </c>
      <c r="AE12" s="51">
        <v>44183</v>
      </c>
      <c r="AF12" s="51">
        <v>44216</v>
      </c>
      <c r="AG12" s="51">
        <v>44246</v>
      </c>
      <c r="AH12" s="51">
        <v>44274</v>
      </c>
      <c r="AI12" s="51">
        <v>44306</v>
      </c>
      <c r="AJ12" s="51">
        <v>44336</v>
      </c>
      <c r="AK12" s="51">
        <v>44368</v>
      </c>
      <c r="AL12" s="51">
        <v>44396</v>
      </c>
      <c r="AM12" s="51">
        <v>44428</v>
      </c>
      <c r="AN12" s="51">
        <v>44459</v>
      </c>
      <c r="AO12" s="65">
        <v>44489</v>
      </c>
      <c r="AP12" s="64">
        <v>44216</v>
      </c>
      <c r="AQ12" s="51">
        <v>44306</v>
      </c>
      <c r="AR12" s="51">
        <v>44396</v>
      </c>
      <c r="AS12" s="65">
        <v>44489</v>
      </c>
      <c r="AT12" s="51">
        <v>44208</v>
      </c>
      <c r="AU12" s="51">
        <v>44299</v>
      </c>
      <c r="AV12" s="51">
        <v>44390</v>
      </c>
      <c r="AW12" s="51">
        <v>44484</v>
      </c>
    </row>
    <row r="13" spans="1:50" x14ac:dyDescent="0.25">
      <c r="A13" s="1">
        <v>12</v>
      </c>
      <c r="B13" s="1">
        <v>1</v>
      </c>
      <c r="C13" s="1" t="s">
        <v>13</v>
      </c>
      <c r="D13" s="1" t="s">
        <v>13</v>
      </c>
      <c r="E13" s="1" t="s">
        <v>13</v>
      </c>
      <c r="H13" s="62">
        <v>44677</v>
      </c>
      <c r="I13" s="63">
        <v>44797</v>
      </c>
      <c r="J13" s="64">
        <v>44587</v>
      </c>
      <c r="K13" s="51">
        <v>44013</v>
      </c>
      <c r="L13" s="51">
        <v>44013</v>
      </c>
      <c r="M13" s="51" t="s">
        <v>166</v>
      </c>
      <c r="N13" s="51">
        <v>44181</v>
      </c>
      <c r="O13" s="51">
        <v>44258</v>
      </c>
      <c r="P13" s="51">
        <v>44258</v>
      </c>
      <c r="Q13" s="51">
        <v>44571</v>
      </c>
      <c r="R13" s="64">
        <v>44159</v>
      </c>
      <c r="S13" s="51">
        <v>44186</v>
      </c>
      <c r="T13" s="51">
        <v>44222</v>
      </c>
      <c r="U13" s="51">
        <v>44249</v>
      </c>
      <c r="V13" s="51">
        <v>44274</v>
      </c>
      <c r="W13" s="51">
        <v>44307</v>
      </c>
      <c r="X13" s="51">
        <v>44337</v>
      </c>
      <c r="Y13" s="51">
        <v>44369</v>
      </c>
      <c r="Z13" s="51">
        <v>44396</v>
      </c>
      <c r="AA13" s="51">
        <v>44433</v>
      </c>
      <c r="AB13" s="51">
        <v>44459</v>
      </c>
      <c r="AC13" s="65">
        <v>44489</v>
      </c>
      <c r="AD13" s="64">
        <v>44159</v>
      </c>
      <c r="AE13" s="51">
        <v>44186</v>
      </c>
      <c r="AF13" s="51">
        <v>44222</v>
      </c>
      <c r="AG13" s="51">
        <v>44249</v>
      </c>
      <c r="AH13" s="51">
        <v>44274</v>
      </c>
      <c r="AI13" s="51">
        <v>44307</v>
      </c>
      <c r="AJ13" s="51">
        <v>44337</v>
      </c>
      <c r="AK13" s="51">
        <v>44369</v>
      </c>
      <c r="AL13" s="51">
        <v>44400</v>
      </c>
      <c r="AM13" s="51">
        <v>44433</v>
      </c>
      <c r="AN13" s="51">
        <v>44459</v>
      </c>
      <c r="AO13" s="65">
        <v>44489</v>
      </c>
      <c r="AP13" s="64">
        <v>44222</v>
      </c>
      <c r="AQ13" s="51">
        <v>44312</v>
      </c>
      <c r="AR13" s="51">
        <v>44403</v>
      </c>
      <c r="AS13" s="65">
        <v>44489</v>
      </c>
      <c r="AT13" s="51"/>
      <c r="AU13" s="51">
        <v>44292</v>
      </c>
      <c r="AV13" s="51">
        <v>44379</v>
      </c>
      <c r="AW13" s="51">
        <v>44473</v>
      </c>
    </row>
    <row r="14" spans="1:50" x14ac:dyDescent="0.25">
      <c r="A14" s="1">
        <v>14</v>
      </c>
      <c r="B14" s="1">
        <v>1</v>
      </c>
      <c r="C14" s="1" t="s">
        <v>103</v>
      </c>
      <c r="D14" s="1" t="s">
        <v>15</v>
      </c>
      <c r="E14" s="1" t="s">
        <v>103</v>
      </c>
      <c r="H14" s="62">
        <v>44734</v>
      </c>
      <c r="I14" s="63">
        <v>44748</v>
      </c>
      <c r="J14" s="64">
        <v>44581</v>
      </c>
      <c r="K14" s="51">
        <v>44005</v>
      </c>
      <c r="L14" s="51">
        <v>44005</v>
      </c>
      <c r="M14" s="51" t="s">
        <v>166</v>
      </c>
      <c r="N14" s="51">
        <v>44172</v>
      </c>
      <c r="O14" s="51">
        <v>44172</v>
      </c>
      <c r="P14" s="51">
        <v>44172</v>
      </c>
      <c r="Q14" s="51">
        <v>44567</v>
      </c>
      <c r="R14" s="64">
        <v>44153</v>
      </c>
      <c r="S14" s="51">
        <v>44180</v>
      </c>
      <c r="T14" s="51">
        <v>44211</v>
      </c>
      <c r="U14" s="51">
        <v>44239</v>
      </c>
      <c r="V14" s="51">
        <v>44265</v>
      </c>
      <c r="W14" s="51">
        <v>44306</v>
      </c>
      <c r="X14" s="51">
        <v>44333</v>
      </c>
      <c r="Y14" s="51">
        <v>44358</v>
      </c>
      <c r="Z14" s="51">
        <v>44391</v>
      </c>
      <c r="AA14" s="51">
        <v>44424</v>
      </c>
      <c r="AB14" s="51">
        <v>44454</v>
      </c>
      <c r="AC14" s="65">
        <v>44487</v>
      </c>
      <c r="AD14" s="64">
        <v>44138</v>
      </c>
      <c r="AE14" s="51">
        <v>44168</v>
      </c>
      <c r="AF14" s="51">
        <v>44204</v>
      </c>
      <c r="AG14" s="51">
        <v>44236</v>
      </c>
      <c r="AH14" s="51">
        <v>44258</v>
      </c>
      <c r="AI14" s="51">
        <v>44293</v>
      </c>
      <c r="AJ14" s="51">
        <v>44321</v>
      </c>
      <c r="AK14" s="51">
        <v>44349</v>
      </c>
      <c r="AL14" s="51">
        <v>44384</v>
      </c>
      <c r="AM14" s="51">
        <v>44411</v>
      </c>
      <c r="AN14" s="51">
        <v>44441</v>
      </c>
      <c r="AO14" s="65">
        <v>44478</v>
      </c>
      <c r="AP14" s="64">
        <v>44210</v>
      </c>
      <c r="AQ14" s="51">
        <v>44294</v>
      </c>
      <c r="AR14" s="51">
        <v>44386</v>
      </c>
      <c r="AS14" s="65">
        <v>44488</v>
      </c>
      <c r="AT14" s="51">
        <v>44209</v>
      </c>
      <c r="AU14" s="51">
        <v>44302</v>
      </c>
      <c r="AV14" s="51">
        <v>44396</v>
      </c>
      <c r="AW14" s="51">
        <v>44487</v>
      </c>
    </row>
    <row r="15" spans="1:50" x14ac:dyDescent="0.25">
      <c r="A15" s="1">
        <v>15</v>
      </c>
      <c r="B15" s="1">
        <v>1</v>
      </c>
      <c r="C15" s="1" t="s">
        <v>16</v>
      </c>
      <c r="D15" s="1" t="s">
        <v>16</v>
      </c>
      <c r="E15" s="1" t="s">
        <v>16</v>
      </c>
      <c r="H15" s="62">
        <v>44795</v>
      </c>
      <c r="I15" s="63"/>
      <c r="J15" s="56" t="s">
        <v>166</v>
      </c>
      <c r="K15" s="51">
        <v>44067</v>
      </c>
      <c r="L15" s="51">
        <v>44069</v>
      </c>
      <c r="M15" s="51" t="s">
        <v>166</v>
      </c>
      <c r="N15" s="51">
        <v>44174</v>
      </c>
      <c r="O15" s="51">
        <v>44174</v>
      </c>
      <c r="P15" s="51">
        <v>44174</v>
      </c>
      <c r="Q15" s="51">
        <v>44567</v>
      </c>
      <c r="R15" s="64">
        <v>44155</v>
      </c>
      <c r="S15" s="51">
        <v>44182</v>
      </c>
      <c r="T15" s="51">
        <v>44206</v>
      </c>
      <c r="U15" s="51">
        <v>44265</v>
      </c>
      <c r="V15" s="51">
        <v>44265</v>
      </c>
      <c r="W15" s="51">
        <v>44292</v>
      </c>
      <c r="X15" s="51">
        <v>44322</v>
      </c>
      <c r="Y15" s="51">
        <v>44350</v>
      </c>
      <c r="Z15" s="51">
        <v>44389</v>
      </c>
      <c r="AA15" s="51">
        <v>44412</v>
      </c>
      <c r="AB15" s="51">
        <v>44452</v>
      </c>
      <c r="AC15" s="65">
        <v>44474</v>
      </c>
      <c r="AD15" s="64">
        <v>44155</v>
      </c>
      <c r="AE15" s="51">
        <v>44182</v>
      </c>
      <c r="AF15" s="51">
        <v>44206</v>
      </c>
      <c r="AG15" s="51">
        <v>44265</v>
      </c>
      <c r="AH15" s="51">
        <v>44265</v>
      </c>
      <c r="AI15" s="51">
        <v>44295</v>
      </c>
      <c r="AJ15" s="51">
        <v>44326</v>
      </c>
      <c r="AK15" s="51">
        <v>44350</v>
      </c>
      <c r="AL15" s="51">
        <v>44385</v>
      </c>
      <c r="AM15" s="51">
        <v>44412</v>
      </c>
      <c r="AN15" s="51">
        <v>44448</v>
      </c>
      <c r="AO15" s="65">
        <v>44474</v>
      </c>
      <c r="AP15" s="64">
        <v>44212</v>
      </c>
      <c r="AQ15" s="51">
        <v>44293</v>
      </c>
      <c r="AR15" s="51">
        <v>44392</v>
      </c>
      <c r="AS15" s="65">
        <v>44476</v>
      </c>
      <c r="AT15" s="51">
        <v>44212</v>
      </c>
      <c r="AU15" s="51">
        <v>44300</v>
      </c>
      <c r="AV15" s="51">
        <v>44396</v>
      </c>
      <c r="AW15" s="51">
        <v>44509</v>
      </c>
    </row>
    <row r="16" spans="1:50" x14ac:dyDescent="0.25">
      <c r="A16" s="1">
        <v>16</v>
      </c>
      <c r="B16" s="1">
        <v>1</v>
      </c>
      <c r="C16" s="1" t="s">
        <v>17</v>
      </c>
      <c r="D16" s="1" t="s">
        <v>17</v>
      </c>
      <c r="E16" s="1" t="s">
        <v>17</v>
      </c>
      <c r="H16" s="62">
        <v>44834</v>
      </c>
      <c r="I16" s="63">
        <v>44838</v>
      </c>
      <c r="J16" s="64">
        <v>44587</v>
      </c>
      <c r="K16" s="51">
        <v>44013</v>
      </c>
      <c r="L16" s="51">
        <v>44013</v>
      </c>
      <c r="M16" s="51" t="s">
        <v>166</v>
      </c>
      <c r="N16" s="51">
        <v>44176</v>
      </c>
      <c r="O16" s="51">
        <v>44176</v>
      </c>
      <c r="P16" s="51">
        <v>44176</v>
      </c>
      <c r="Q16" s="51">
        <v>44498</v>
      </c>
      <c r="R16" s="64">
        <v>44155</v>
      </c>
      <c r="S16" s="51">
        <v>44183</v>
      </c>
      <c r="T16" s="51">
        <v>44216</v>
      </c>
      <c r="U16" s="51">
        <v>44245</v>
      </c>
      <c r="V16" s="51">
        <v>44274</v>
      </c>
      <c r="W16" s="51">
        <v>44306</v>
      </c>
      <c r="X16" s="51">
        <v>44336</v>
      </c>
      <c r="Y16" s="51">
        <v>44370</v>
      </c>
      <c r="Z16" s="51">
        <v>44397</v>
      </c>
      <c r="AA16" s="51">
        <v>44428</v>
      </c>
      <c r="AB16" s="51">
        <v>44459</v>
      </c>
      <c r="AC16" s="65">
        <v>44489</v>
      </c>
      <c r="AD16" s="64">
        <v>44155</v>
      </c>
      <c r="AE16" s="51">
        <v>44183</v>
      </c>
      <c r="AF16" s="51">
        <v>44216</v>
      </c>
      <c r="AG16" s="51">
        <v>44245</v>
      </c>
      <c r="AH16" s="51">
        <v>44274</v>
      </c>
      <c r="AI16" s="51">
        <v>44306</v>
      </c>
      <c r="AJ16" s="51">
        <v>44336</v>
      </c>
      <c r="AK16" s="51">
        <v>44370</v>
      </c>
      <c r="AL16" s="51">
        <v>44397</v>
      </c>
      <c r="AM16" s="51">
        <v>44428</v>
      </c>
      <c r="AN16" s="51">
        <v>44459</v>
      </c>
      <c r="AO16" s="65">
        <v>44489</v>
      </c>
      <c r="AP16" s="64">
        <v>44216</v>
      </c>
      <c r="AQ16" s="51">
        <v>44306</v>
      </c>
      <c r="AR16" s="51">
        <v>44397</v>
      </c>
      <c r="AS16" s="65">
        <v>44489</v>
      </c>
      <c r="AT16" s="51">
        <v>44225</v>
      </c>
      <c r="AU16" s="51">
        <v>44326</v>
      </c>
      <c r="AV16" s="51">
        <v>44396</v>
      </c>
      <c r="AW16" s="51">
        <v>44503</v>
      </c>
    </row>
    <row r="17" spans="1:49" x14ac:dyDescent="0.25">
      <c r="A17" s="1">
        <v>17</v>
      </c>
      <c r="B17" s="1">
        <v>1</v>
      </c>
      <c r="C17" s="1" t="s">
        <v>18</v>
      </c>
      <c r="D17" s="1" t="s">
        <v>18</v>
      </c>
      <c r="E17" s="1" t="s">
        <v>18</v>
      </c>
      <c r="H17" s="62">
        <v>44539</v>
      </c>
      <c r="I17" s="63">
        <v>44635</v>
      </c>
      <c r="J17" s="64">
        <v>44568</v>
      </c>
      <c r="K17" s="51">
        <v>44012</v>
      </c>
      <c r="L17" s="51">
        <v>44012</v>
      </c>
      <c r="M17" s="51" t="s">
        <v>166</v>
      </c>
      <c r="N17" s="51">
        <v>44175</v>
      </c>
      <c r="O17" s="51">
        <v>44175</v>
      </c>
      <c r="P17" s="51">
        <v>44175</v>
      </c>
      <c r="Q17" s="51">
        <v>44523</v>
      </c>
      <c r="R17" s="64">
        <v>44155</v>
      </c>
      <c r="S17" s="51">
        <v>44186</v>
      </c>
      <c r="T17" s="51">
        <v>44216</v>
      </c>
      <c r="U17" s="51">
        <v>44246</v>
      </c>
      <c r="V17" s="51">
        <v>44274</v>
      </c>
      <c r="W17" s="51">
        <v>44306</v>
      </c>
      <c r="X17" s="51">
        <v>44335</v>
      </c>
      <c r="Y17" s="51">
        <v>44365</v>
      </c>
      <c r="Z17" s="51">
        <v>44393</v>
      </c>
      <c r="AA17" s="51">
        <v>44427</v>
      </c>
      <c r="AB17" s="51">
        <v>44459</v>
      </c>
      <c r="AC17" s="65">
        <v>44489</v>
      </c>
      <c r="AD17" s="64">
        <v>44155</v>
      </c>
      <c r="AE17" s="51">
        <v>44186</v>
      </c>
      <c r="AF17" s="51">
        <v>44216</v>
      </c>
      <c r="AG17" s="51">
        <v>44246</v>
      </c>
      <c r="AH17" s="51">
        <v>44274</v>
      </c>
      <c r="AI17" s="51">
        <v>44306</v>
      </c>
      <c r="AJ17" s="51">
        <v>44335</v>
      </c>
      <c r="AK17" s="51">
        <v>44365</v>
      </c>
      <c r="AL17" s="51">
        <v>44393</v>
      </c>
      <c r="AM17" s="51">
        <v>44427</v>
      </c>
      <c r="AN17" s="51">
        <v>44459</v>
      </c>
      <c r="AO17" s="65">
        <v>44489</v>
      </c>
      <c r="AP17" s="64">
        <v>44216</v>
      </c>
      <c r="AQ17" s="51">
        <v>44306</v>
      </c>
      <c r="AR17" s="51">
        <v>44396</v>
      </c>
      <c r="AS17" s="65">
        <v>44482</v>
      </c>
      <c r="AT17" s="51">
        <v>44210</v>
      </c>
      <c r="AU17" s="51">
        <v>44307</v>
      </c>
      <c r="AV17" s="51">
        <v>44397</v>
      </c>
      <c r="AW17" s="51">
        <v>44491</v>
      </c>
    </row>
    <row r="18" spans="1:49" x14ac:dyDescent="0.25">
      <c r="A18" s="1">
        <v>18</v>
      </c>
      <c r="B18" s="1">
        <v>1</v>
      </c>
      <c r="C18" s="1" t="s">
        <v>19</v>
      </c>
      <c r="D18" s="1" t="s">
        <v>19</v>
      </c>
      <c r="E18" s="1" t="s">
        <v>19</v>
      </c>
      <c r="H18" s="62">
        <v>44762</v>
      </c>
      <c r="I18" s="63">
        <v>44811</v>
      </c>
      <c r="J18" s="64">
        <v>44575</v>
      </c>
      <c r="K18" s="51">
        <v>44001</v>
      </c>
      <c r="L18" s="51">
        <v>44001</v>
      </c>
      <c r="M18" s="51" t="s">
        <v>166</v>
      </c>
      <c r="N18" s="51">
        <v>44163</v>
      </c>
      <c r="O18" s="51">
        <v>44163</v>
      </c>
      <c r="P18" s="51">
        <v>44163</v>
      </c>
      <c r="Q18" s="51">
        <v>44531</v>
      </c>
      <c r="R18" s="64">
        <v>44155</v>
      </c>
      <c r="S18" s="51">
        <v>44179</v>
      </c>
      <c r="T18" s="51">
        <v>44217</v>
      </c>
      <c r="U18" s="51">
        <v>44244</v>
      </c>
      <c r="V18" s="51">
        <v>44271</v>
      </c>
      <c r="W18" s="51">
        <v>44306</v>
      </c>
      <c r="X18" s="51">
        <v>44333</v>
      </c>
      <c r="Y18" s="51">
        <v>44364</v>
      </c>
      <c r="Z18" s="51">
        <v>44395</v>
      </c>
      <c r="AA18" s="51">
        <v>44427</v>
      </c>
      <c r="AB18" s="51">
        <v>44459</v>
      </c>
      <c r="AC18" s="65">
        <v>44496</v>
      </c>
      <c r="AD18" s="64">
        <v>44155</v>
      </c>
      <c r="AE18" s="51">
        <v>44179</v>
      </c>
      <c r="AF18" s="51">
        <v>44216</v>
      </c>
      <c r="AG18" s="51">
        <v>44244</v>
      </c>
      <c r="AH18" s="51">
        <v>44271</v>
      </c>
      <c r="AI18" s="51">
        <v>44306</v>
      </c>
      <c r="AJ18" s="51">
        <v>44333</v>
      </c>
      <c r="AK18" s="51">
        <v>44364</v>
      </c>
      <c r="AL18" s="51">
        <v>44397</v>
      </c>
      <c r="AM18" s="51">
        <v>44427</v>
      </c>
      <c r="AN18" s="51">
        <v>44459</v>
      </c>
      <c r="AO18" s="65">
        <v>44486</v>
      </c>
      <c r="AP18" s="64">
        <v>44216</v>
      </c>
      <c r="AQ18" s="51">
        <v>44306</v>
      </c>
      <c r="AR18" s="51">
        <v>44397</v>
      </c>
      <c r="AS18" s="65">
        <v>44486</v>
      </c>
      <c r="AT18" s="51">
        <v>44216</v>
      </c>
      <c r="AU18" s="51">
        <v>44306</v>
      </c>
      <c r="AV18" s="51">
        <v>44397</v>
      </c>
      <c r="AW18" s="51">
        <v>44496</v>
      </c>
    </row>
    <row r="19" spans="1:49" x14ac:dyDescent="0.25">
      <c r="A19" s="1">
        <v>19</v>
      </c>
      <c r="B19" s="1">
        <v>1</v>
      </c>
      <c r="C19" s="1" t="s">
        <v>20</v>
      </c>
      <c r="D19" s="1" t="s">
        <v>20</v>
      </c>
      <c r="E19" s="1" t="s">
        <v>20</v>
      </c>
      <c r="H19" s="62">
        <v>44727</v>
      </c>
      <c r="I19" s="63">
        <v>44742</v>
      </c>
      <c r="J19" s="64">
        <v>44586</v>
      </c>
      <c r="K19" s="51">
        <v>44012</v>
      </c>
      <c r="L19" s="51">
        <v>44012</v>
      </c>
      <c r="M19" s="51" t="s">
        <v>166</v>
      </c>
      <c r="N19" s="51">
        <v>44176</v>
      </c>
      <c r="O19" s="51">
        <v>44176</v>
      </c>
      <c r="P19" s="51">
        <v>44176</v>
      </c>
      <c r="Q19" s="51">
        <v>44530</v>
      </c>
      <c r="R19" s="64">
        <v>44155</v>
      </c>
      <c r="S19" s="51">
        <v>44183</v>
      </c>
      <c r="T19" s="51">
        <v>44216</v>
      </c>
      <c r="U19" s="51">
        <v>44247</v>
      </c>
      <c r="V19" s="51">
        <v>44273</v>
      </c>
      <c r="W19" s="51">
        <v>44305</v>
      </c>
      <c r="X19" s="51">
        <v>44336</v>
      </c>
      <c r="Y19" s="51">
        <v>44367</v>
      </c>
      <c r="Z19" s="51">
        <v>44396</v>
      </c>
      <c r="AA19" s="51">
        <v>44427</v>
      </c>
      <c r="AB19" s="51">
        <v>44459</v>
      </c>
      <c r="AC19" s="65">
        <v>44489</v>
      </c>
      <c r="AD19" s="64">
        <v>44147</v>
      </c>
      <c r="AE19" s="51">
        <v>44180</v>
      </c>
      <c r="AF19" s="51">
        <v>44211</v>
      </c>
      <c r="AG19" s="51">
        <v>44243</v>
      </c>
      <c r="AH19" s="51">
        <v>44263</v>
      </c>
      <c r="AI19" s="51">
        <v>44298</v>
      </c>
      <c r="AJ19" s="51">
        <v>44327</v>
      </c>
      <c r="AK19" s="51">
        <v>44357</v>
      </c>
      <c r="AL19" s="51">
        <v>44383</v>
      </c>
      <c r="AM19" s="51">
        <v>44420</v>
      </c>
      <c r="AN19" s="51">
        <v>44452</v>
      </c>
      <c r="AO19" s="65">
        <v>44480</v>
      </c>
      <c r="AP19" s="64">
        <v>44216</v>
      </c>
      <c r="AQ19" s="51">
        <v>44299</v>
      </c>
      <c r="AR19" s="51">
        <v>44392</v>
      </c>
      <c r="AS19" s="65">
        <v>44480</v>
      </c>
      <c r="AT19" s="51">
        <v>44223</v>
      </c>
      <c r="AU19" s="51">
        <v>44315</v>
      </c>
      <c r="AV19" s="51">
        <v>44403</v>
      </c>
      <c r="AW19" s="51">
        <v>44497</v>
      </c>
    </row>
    <row r="20" spans="1:49" x14ac:dyDescent="0.25">
      <c r="A20" s="1">
        <v>20</v>
      </c>
      <c r="B20" s="1">
        <v>1</v>
      </c>
      <c r="C20" s="1" t="s">
        <v>21</v>
      </c>
      <c r="D20" s="1" t="s">
        <v>21</v>
      </c>
      <c r="E20" s="1" t="s">
        <v>21</v>
      </c>
      <c r="H20" s="62">
        <v>44732</v>
      </c>
      <c r="I20" s="63">
        <v>44868</v>
      </c>
      <c r="J20" s="56" t="s">
        <v>166</v>
      </c>
      <c r="K20" s="51">
        <v>44009</v>
      </c>
      <c r="L20" s="51">
        <v>44009</v>
      </c>
      <c r="M20" s="51" t="s">
        <v>166</v>
      </c>
      <c r="N20" s="51">
        <v>44168</v>
      </c>
      <c r="O20" s="51">
        <v>44168</v>
      </c>
      <c r="P20" s="51">
        <v>44168</v>
      </c>
      <c r="Q20" s="51">
        <v>44573</v>
      </c>
      <c r="R20" s="64">
        <v>44155</v>
      </c>
      <c r="S20" s="51">
        <v>44179</v>
      </c>
      <c r="T20" s="51">
        <v>44218</v>
      </c>
      <c r="U20" s="51">
        <v>44244</v>
      </c>
      <c r="V20" s="51">
        <v>44274</v>
      </c>
      <c r="W20" s="51">
        <v>44305</v>
      </c>
      <c r="X20" s="51">
        <v>44327</v>
      </c>
      <c r="Y20" s="51">
        <v>44361</v>
      </c>
      <c r="Z20" s="51">
        <v>44390</v>
      </c>
      <c r="AA20" s="51">
        <v>44427</v>
      </c>
      <c r="AB20" s="51">
        <v>44459</v>
      </c>
      <c r="AC20" s="65">
        <v>44489</v>
      </c>
      <c r="AD20" s="64">
        <v>44152</v>
      </c>
      <c r="AE20" s="51">
        <v>44179</v>
      </c>
      <c r="AF20" s="51">
        <v>44214</v>
      </c>
      <c r="AG20" s="51">
        <v>44243</v>
      </c>
      <c r="AH20" s="51">
        <v>44274</v>
      </c>
      <c r="AI20" s="51">
        <v>44305</v>
      </c>
      <c r="AJ20" s="51">
        <v>44327</v>
      </c>
      <c r="AK20" s="51">
        <v>44362</v>
      </c>
      <c r="AL20" s="51">
        <v>44389</v>
      </c>
      <c r="AM20" s="51">
        <v>44427</v>
      </c>
      <c r="AN20" s="51">
        <v>44459</v>
      </c>
      <c r="AO20" s="65">
        <v>44484</v>
      </c>
      <c r="AP20" s="64">
        <v>44221</v>
      </c>
      <c r="AQ20" s="51">
        <v>44301</v>
      </c>
      <c r="AR20" s="51">
        <v>44391</v>
      </c>
      <c r="AS20" s="65">
        <v>44489</v>
      </c>
      <c r="AT20" s="51">
        <v>44231</v>
      </c>
      <c r="AU20" s="51">
        <v>44312</v>
      </c>
      <c r="AV20" s="51">
        <v>44404</v>
      </c>
      <c r="AW20" s="60">
        <v>44501</v>
      </c>
    </row>
    <row r="21" spans="1:49" x14ac:dyDescent="0.25">
      <c r="A21" s="1">
        <v>21</v>
      </c>
      <c r="B21" s="1">
        <v>1</v>
      </c>
      <c r="C21" s="1" t="s">
        <v>22</v>
      </c>
      <c r="D21" s="1" t="s">
        <v>22</v>
      </c>
      <c r="E21" s="1" t="s">
        <v>22</v>
      </c>
      <c r="H21" s="62">
        <v>44692</v>
      </c>
      <c r="I21" s="63">
        <v>44796</v>
      </c>
      <c r="J21" s="64">
        <v>44585</v>
      </c>
      <c r="K21" s="51">
        <v>44013</v>
      </c>
      <c r="L21" s="51">
        <v>44013</v>
      </c>
      <c r="M21" s="51" t="s">
        <v>166</v>
      </c>
      <c r="N21" s="51">
        <v>44176</v>
      </c>
      <c r="O21" s="51">
        <v>44176</v>
      </c>
      <c r="P21" s="51">
        <v>44176</v>
      </c>
      <c r="Q21" s="51">
        <v>44581</v>
      </c>
      <c r="R21" s="64">
        <v>44154</v>
      </c>
      <c r="S21" s="51">
        <v>44183</v>
      </c>
      <c r="T21" s="51">
        <v>44215</v>
      </c>
      <c r="U21" s="51">
        <v>44245</v>
      </c>
      <c r="V21" s="51">
        <v>44272</v>
      </c>
      <c r="W21" s="51">
        <v>44302</v>
      </c>
      <c r="X21" s="51">
        <v>44330</v>
      </c>
      <c r="Y21" s="51">
        <v>44365</v>
      </c>
      <c r="Z21" s="51">
        <v>44393</v>
      </c>
      <c r="AA21" s="51">
        <v>44427</v>
      </c>
      <c r="AB21" s="51">
        <v>44456</v>
      </c>
      <c r="AC21" s="65">
        <v>44489</v>
      </c>
      <c r="AD21" s="64">
        <v>44144</v>
      </c>
      <c r="AE21" s="51">
        <v>44169</v>
      </c>
      <c r="AF21" s="51">
        <v>44207</v>
      </c>
      <c r="AG21" s="51">
        <v>44237</v>
      </c>
      <c r="AH21" s="51">
        <v>44263</v>
      </c>
      <c r="AI21" s="51">
        <v>44298</v>
      </c>
      <c r="AJ21" s="51">
        <v>44326</v>
      </c>
      <c r="AK21" s="51">
        <v>44358</v>
      </c>
      <c r="AL21" s="51">
        <v>44386</v>
      </c>
      <c r="AM21" s="51">
        <v>44419</v>
      </c>
      <c r="AN21" s="51">
        <v>44448</v>
      </c>
      <c r="AO21" s="65">
        <v>44480</v>
      </c>
      <c r="AP21" s="64">
        <v>44235</v>
      </c>
      <c r="AQ21" s="51">
        <v>44322</v>
      </c>
      <c r="AR21" s="51">
        <v>44410</v>
      </c>
      <c r="AS21" s="65">
        <v>44495</v>
      </c>
      <c r="AT21" s="51">
        <v>44208</v>
      </c>
      <c r="AU21" s="51">
        <v>44300</v>
      </c>
      <c r="AV21" s="51">
        <v>44389</v>
      </c>
      <c r="AW21" s="51">
        <v>44482</v>
      </c>
    </row>
    <row r="22" spans="1:49" x14ac:dyDescent="0.25">
      <c r="A22" s="1">
        <v>22</v>
      </c>
      <c r="B22" s="1">
        <v>1</v>
      </c>
      <c r="C22" s="1" t="s">
        <v>23</v>
      </c>
      <c r="D22" s="1" t="s">
        <v>23</v>
      </c>
      <c r="E22" s="1" t="s">
        <v>23</v>
      </c>
      <c r="H22" s="62">
        <v>44733</v>
      </c>
      <c r="I22" s="63">
        <v>44741</v>
      </c>
      <c r="J22" s="64">
        <v>44588</v>
      </c>
      <c r="K22" s="51">
        <v>44013</v>
      </c>
      <c r="L22" s="51">
        <v>44013</v>
      </c>
      <c r="M22" s="51" t="s">
        <v>166</v>
      </c>
      <c r="N22" s="51">
        <v>44173</v>
      </c>
      <c r="O22" s="51">
        <v>44173</v>
      </c>
      <c r="P22" s="51">
        <v>44173</v>
      </c>
      <c r="Q22" s="51">
        <v>44529</v>
      </c>
      <c r="R22" s="64">
        <v>44153</v>
      </c>
      <c r="S22" s="51">
        <v>44182</v>
      </c>
      <c r="T22" s="51">
        <v>44216</v>
      </c>
      <c r="U22" s="51">
        <v>44246</v>
      </c>
      <c r="V22" s="51">
        <v>44280</v>
      </c>
      <c r="W22" s="51">
        <v>44308</v>
      </c>
      <c r="X22" s="51">
        <v>44336</v>
      </c>
      <c r="Y22" s="51">
        <v>44364</v>
      </c>
      <c r="Z22" s="51">
        <v>44397</v>
      </c>
      <c r="AA22" s="51">
        <v>44427</v>
      </c>
      <c r="AB22" s="51">
        <v>44455</v>
      </c>
      <c r="AC22" s="65">
        <v>44489</v>
      </c>
      <c r="AD22" s="64">
        <v>44153</v>
      </c>
      <c r="AE22" s="51">
        <v>44175</v>
      </c>
      <c r="AF22" s="51">
        <v>44210</v>
      </c>
      <c r="AG22" s="51">
        <v>44246</v>
      </c>
      <c r="AH22" s="51">
        <v>44280</v>
      </c>
      <c r="AI22" s="51">
        <v>44311</v>
      </c>
      <c r="AJ22" s="51">
        <v>44336</v>
      </c>
      <c r="AK22" s="51">
        <v>44358</v>
      </c>
      <c r="AL22" s="51">
        <v>44390</v>
      </c>
      <c r="AM22" s="51">
        <v>44418</v>
      </c>
      <c r="AN22" s="51">
        <v>44454</v>
      </c>
      <c r="AO22" s="65">
        <v>44487</v>
      </c>
      <c r="AP22" s="64">
        <v>44216</v>
      </c>
      <c r="AQ22" s="51">
        <v>44306</v>
      </c>
      <c r="AR22" s="51">
        <v>44396</v>
      </c>
      <c r="AS22" s="65">
        <v>44489</v>
      </c>
      <c r="AT22" s="51">
        <v>44228</v>
      </c>
      <c r="AU22" s="51">
        <v>44316</v>
      </c>
      <c r="AV22" s="51">
        <v>44390</v>
      </c>
      <c r="AW22" s="51">
        <v>44491</v>
      </c>
    </row>
    <row r="23" spans="1:49" x14ac:dyDescent="0.25">
      <c r="A23" s="1">
        <v>23</v>
      </c>
      <c r="B23" s="1">
        <v>1</v>
      </c>
      <c r="C23" s="1" t="s">
        <v>24</v>
      </c>
      <c r="D23" s="1" t="s">
        <v>24</v>
      </c>
      <c r="E23" s="1" t="s">
        <v>24</v>
      </c>
      <c r="H23" s="62">
        <v>44713</v>
      </c>
      <c r="I23" s="63">
        <v>44742</v>
      </c>
      <c r="J23" s="64">
        <v>44582</v>
      </c>
      <c r="K23" s="51">
        <v>44013</v>
      </c>
      <c r="L23" s="51">
        <v>44013</v>
      </c>
      <c r="M23" s="51" t="s">
        <v>166</v>
      </c>
      <c r="N23" s="51">
        <v>44176</v>
      </c>
      <c r="O23" s="51">
        <v>44176</v>
      </c>
      <c r="P23" s="51">
        <v>44176</v>
      </c>
      <c r="Q23" s="51">
        <v>44569</v>
      </c>
      <c r="R23" s="64">
        <v>44155</v>
      </c>
      <c r="S23" s="51">
        <v>44181</v>
      </c>
      <c r="T23" s="51">
        <v>44215</v>
      </c>
      <c r="U23" s="51">
        <v>44245</v>
      </c>
      <c r="V23" s="51">
        <v>44274</v>
      </c>
      <c r="W23" s="51">
        <v>44306</v>
      </c>
      <c r="X23" s="51">
        <v>44336</v>
      </c>
      <c r="Y23" s="51">
        <v>44365</v>
      </c>
      <c r="Z23" s="51">
        <v>44396</v>
      </c>
      <c r="AA23" s="51">
        <v>44429</v>
      </c>
      <c r="AB23" s="51">
        <v>44459</v>
      </c>
      <c r="AC23" s="65">
        <v>44489</v>
      </c>
      <c r="AD23" s="64">
        <v>44155</v>
      </c>
      <c r="AE23" s="51">
        <v>44181</v>
      </c>
      <c r="AF23" s="51">
        <v>44215</v>
      </c>
      <c r="AG23" s="51">
        <v>44245</v>
      </c>
      <c r="AH23" s="51">
        <v>44274</v>
      </c>
      <c r="AI23" s="51">
        <v>44306</v>
      </c>
      <c r="AJ23" s="51">
        <v>44336</v>
      </c>
      <c r="AK23" s="51">
        <v>44365</v>
      </c>
      <c r="AL23" s="51">
        <v>44396</v>
      </c>
      <c r="AM23" s="51">
        <v>44429</v>
      </c>
      <c r="AN23" s="51">
        <v>44459</v>
      </c>
      <c r="AO23" s="65">
        <v>44489</v>
      </c>
      <c r="AP23" s="64">
        <v>44216</v>
      </c>
      <c r="AQ23" s="51">
        <v>44312</v>
      </c>
      <c r="AR23" s="51">
        <v>44397</v>
      </c>
      <c r="AS23" s="65">
        <v>44489</v>
      </c>
      <c r="AT23" s="51">
        <v>44216</v>
      </c>
      <c r="AU23" s="51">
        <v>44320</v>
      </c>
      <c r="AV23" s="51">
        <v>44411</v>
      </c>
      <c r="AW23" s="51">
        <v>44503</v>
      </c>
    </row>
    <row r="24" spans="1:49" x14ac:dyDescent="0.25">
      <c r="A24" s="1">
        <v>24</v>
      </c>
      <c r="B24" s="1">
        <v>1</v>
      </c>
      <c r="C24" s="1" t="s">
        <v>25</v>
      </c>
      <c r="D24" s="1" t="s">
        <v>25</v>
      </c>
      <c r="E24" s="1" t="s">
        <v>25</v>
      </c>
      <c r="H24" s="62">
        <v>44688</v>
      </c>
      <c r="I24" s="63">
        <v>44726</v>
      </c>
      <c r="J24" s="64">
        <v>44588</v>
      </c>
      <c r="K24" s="51">
        <v>44013</v>
      </c>
      <c r="L24" s="51">
        <v>44013</v>
      </c>
      <c r="M24" s="51" t="s">
        <v>166</v>
      </c>
      <c r="N24" s="51">
        <v>44175</v>
      </c>
      <c r="O24" s="51">
        <v>44175</v>
      </c>
      <c r="P24" s="51">
        <v>44175</v>
      </c>
      <c r="Q24" s="51">
        <v>44567</v>
      </c>
      <c r="R24" s="64">
        <v>44152</v>
      </c>
      <c r="S24" s="51">
        <v>44180</v>
      </c>
      <c r="T24" s="51">
        <v>44208</v>
      </c>
      <c r="U24" s="51">
        <v>44237</v>
      </c>
      <c r="V24" s="51">
        <v>44274</v>
      </c>
      <c r="W24" s="51">
        <v>44305</v>
      </c>
      <c r="X24" s="51">
        <v>44329</v>
      </c>
      <c r="Y24" s="51">
        <v>44358</v>
      </c>
      <c r="Z24" s="51">
        <v>44393</v>
      </c>
      <c r="AA24" s="51">
        <v>44421</v>
      </c>
      <c r="AB24" s="51">
        <v>44454</v>
      </c>
      <c r="AC24" s="65">
        <v>44490</v>
      </c>
      <c r="AD24" s="64">
        <v>44147</v>
      </c>
      <c r="AE24" s="51">
        <v>44172</v>
      </c>
      <c r="AF24" s="51">
        <v>44203</v>
      </c>
      <c r="AG24" s="51">
        <v>44235</v>
      </c>
      <c r="AH24" s="51">
        <v>44263</v>
      </c>
      <c r="AI24" s="51">
        <v>44298</v>
      </c>
      <c r="AJ24" s="51">
        <v>44323</v>
      </c>
      <c r="AK24" s="51">
        <v>44354</v>
      </c>
      <c r="AL24" s="51">
        <v>44389</v>
      </c>
      <c r="AM24" s="51">
        <v>44417</v>
      </c>
      <c r="AN24" s="51">
        <v>44462</v>
      </c>
      <c r="AO24" s="65">
        <v>44483</v>
      </c>
      <c r="AP24" s="64">
        <v>44221</v>
      </c>
      <c r="AQ24" s="51">
        <v>44309</v>
      </c>
      <c r="AR24" s="51">
        <v>44390</v>
      </c>
      <c r="AS24" s="65">
        <v>44474</v>
      </c>
      <c r="AT24" s="51">
        <v>44210</v>
      </c>
      <c r="AU24" s="51">
        <v>44305</v>
      </c>
      <c r="AV24" s="51">
        <v>44390</v>
      </c>
      <c r="AW24" s="51">
        <v>44487</v>
      </c>
    </row>
    <row r="25" spans="1:49" x14ac:dyDescent="0.25">
      <c r="A25" s="1">
        <v>25</v>
      </c>
      <c r="B25" s="1">
        <v>1</v>
      </c>
      <c r="C25" s="1" t="s">
        <v>26</v>
      </c>
      <c r="D25" s="1" t="s">
        <v>26</v>
      </c>
      <c r="E25" s="1" t="s">
        <v>26</v>
      </c>
      <c r="H25" s="62">
        <v>44628</v>
      </c>
      <c r="I25" s="63">
        <v>44658</v>
      </c>
      <c r="J25" s="64">
        <v>44586</v>
      </c>
      <c r="K25" s="51">
        <v>44013</v>
      </c>
      <c r="L25" s="51">
        <v>44013</v>
      </c>
      <c r="M25" s="51" t="s">
        <v>166</v>
      </c>
      <c r="N25" s="51">
        <v>44176</v>
      </c>
      <c r="O25" s="51">
        <v>44176</v>
      </c>
      <c r="P25" s="51">
        <v>44176</v>
      </c>
      <c r="Q25" s="51">
        <v>44531</v>
      </c>
      <c r="R25" s="64">
        <v>44155</v>
      </c>
      <c r="S25" s="51">
        <v>44181</v>
      </c>
      <c r="T25" s="51">
        <v>44216</v>
      </c>
      <c r="U25" s="51">
        <v>44245</v>
      </c>
      <c r="V25" s="51">
        <v>44277</v>
      </c>
      <c r="W25" s="51">
        <v>44306</v>
      </c>
      <c r="X25" s="51">
        <v>44336</v>
      </c>
      <c r="Y25" s="51">
        <v>44368</v>
      </c>
      <c r="Z25" s="51">
        <v>44396</v>
      </c>
      <c r="AA25" s="51">
        <v>44428</v>
      </c>
      <c r="AB25" s="51">
        <v>44459</v>
      </c>
      <c r="AC25" s="65">
        <v>44489</v>
      </c>
      <c r="AD25" s="64">
        <v>44154</v>
      </c>
      <c r="AE25" s="51">
        <v>44181</v>
      </c>
      <c r="AF25" s="51">
        <v>44216</v>
      </c>
      <c r="AG25" s="51">
        <v>44245</v>
      </c>
      <c r="AH25" s="51">
        <v>44267</v>
      </c>
      <c r="AI25" s="51">
        <v>44306</v>
      </c>
      <c r="AJ25" s="51">
        <v>44336</v>
      </c>
      <c r="AK25" s="51">
        <v>44368</v>
      </c>
      <c r="AL25" s="51">
        <v>44397</v>
      </c>
      <c r="AM25" s="51">
        <v>44427</v>
      </c>
      <c r="AN25" s="51">
        <v>44456</v>
      </c>
      <c r="AO25" s="65">
        <v>44487</v>
      </c>
      <c r="AP25" s="64">
        <v>44216</v>
      </c>
      <c r="AQ25" s="51">
        <v>44306</v>
      </c>
      <c r="AR25" s="51">
        <v>44397</v>
      </c>
      <c r="AS25" s="65">
        <v>44489</v>
      </c>
      <c r="AT25" s="51">
        <v>44216</v>
      </c>
      <c r="AU25" s="51">
        <v>44306</v>
      </c>
      <c r="AV25" s="51">
        <v>44397</v>
      </c>
      <c r="AW25" s="51">
        <v>44489</v>
      </c>
    </row>
    <row r="26" spans="1:49" x14ac:dyDescent="0.25">
      <c r="A26" s="1">
        <v>26</v>
      </c>
      <c r="B26" s="1">
        <v>1</v>
      </c>
      <c r="C26" s="1" t="s">
        <v>27</v>
      </c>
      <c r="D26" s="1" t="s">
        <v>27</v>
      </c>
      <c r="E26" s="1" t="s">
        <v>27</v>
      </c>
      <c r="H26" s="62">
        <v>44742</v>
      </c>
      <c r="I26" s="63">
        <v>44748</v>
      </c>
      <c r="J26" s="64">
        <v>44585</v>
      </c>
      <c r="K26" s="51">
        <v>44011</v>
      </c>
      <c r="L26" s="51">
        <v>44001</v>
      </c>
      <c r="M26" s="51" t="s">
        <v>166</v>
      </c>
      <c r="N26" s="51">
        <v>44166</v>
      </c>
      <c r="O26" s="51">
        <v>44166</v>
      </c>
      <c r="P26" s="51">
        <v>44166</v>
      </c>
      <c r="Q26" s="51">
        <v>44509</v>
      </c>
      <c r="R26" s="64">
        <v>44154</v>
      </c>
      <c r="S26" s="51">
        <v>44179</v>
      </c>
      <c r="T26" s="51">
        <v>44211</v>
      </c>
      <c r="U26" s="51">
        <v>44243</v>
      </c>
      <c r="V26" s="51">
        <v>44273</v>
      </c>
      <c r="W26" s="51">
        <v>44302</v>
      </c>
      <c r="X26" s="51">
        <v>44335</v>
      </c>
      <c r="Y26" s="51">
        <v>44364</v>
      </c>
      <c r="Z26" s="51">
        <v>44396</v>
      </c>
      <c r="AA26" s="51">
        <v>44426</v>
      </c>
      <c r="AB26" s="51">
        <v>44454</v>
      </c>
      <c r="AC26" s="65">
        <v>44489</v>
      </c>
      <c r="AD26" s="64">
        <v>44154</v>
      </c>
      <c r="AE26" s="51">
        <v>44179</v>
      </c>
      <c r="AF26" s="51">
        <v>44211</v>
      </c>
      <c r="AG26" s="51">
        <v>44243</v>
      </c>
      <c r="AH26" s="51">
        <v>44273</v>
      </c>
      <c r="AI26" s="51">
        <v>44302</v>
      </c>
      <c r="AJ26" s="51">
        <v>44335</v>
      </c>
      <c r="AK26" s="51">
        <v>44364</v>
      </c>
      <c r="AL26" s="51">
        <v>44397</v>
      </c>
      <c r="AM26" s="51">
        <v>44426</v>
      </c>
      <c r="AN26" s="51">
        <v>44454</v>
      </c>
      <c r="AO26" s="65">
        <v>44489</v>
      </c>
      <c r="AP26" s="64">
        <v>44211</v>
      </c>
      <c r="AQ26" s="51">
        <v>44302</v>
      </c>
      <c r="AR26" s="51">
        <v>44397</v>
      </c>
      <c r="AS26" s="65">
        <v>44489</v>
      </c>
      <c r="AT26" s="51">
        <v>44207</v>
      </c>
      <c r="AU26" s="51">
        <v>44299</v>
      </c>
      <c r="AV26" s="51">
        <v>44403</v>
      </c>
      <c r="AW26" s="51">
        <v>44487</v>
      </c>
    </row>
    <row r="27" spans="1:49" x14ac:dyDescent="0.25">
      <c r="A27" s="1">
        <v>27</v>
      </c>
      <c r="B27" s="1">
        <v>1</v>
      </c>
      <c r="C27" s="1" t="s">
        <v>28</v>
      </c>
      <c r="D27" s="1" t="s">
        <v>28</v>
      </c>
      <c r="E27" s="1" t="s">
        <v>28</v>
      </c>
      <c r="H27" s="62">
        <v>44608</v>
      </c>
      <c r="I27" s="63">
        <v>44643</v>
      </c>
      <c r="J27" s="64">
        <v>44574</v>
      </c>
      <c r="K27" s="51">
        <v>44013</v>
      </c>
      <c r="L27" s="51">
        <v>44013</v>
      </c>
      <c r="M27" s="51" t="s">
        <v>166</v>
      </c>
      <c r="N27" s="51">
        <v>44176</v>
      </c>
      <c r="O27" s="51">
        <v>44176</v>
      </c>
      <c r="P27" s="51">
        <v>44176</v>
      </c>
      <c r="Q27" s="51">
        <v>44529</v>
      </c>
      <c r="R27" s="64">
        <v>44154</v>
      </c>
      <c r="S27" s="51">
        <v>44180</v>
      </c>
      <c r="T27" s="51">
        <v>44215</v>
      </c>
      <c r="U27" s="51">
        <v>44238</v>
      </c>
      <c r="V27" s="51">
        <v>44267</v>
      </c>
      <c r="W27" s="51">
        <v>44300</v>
      </c>
      <c r="X27" s="51">
        <v>44334</v>
      </c>
      <c r="Y27" s="51">
        <v>44365</v>
      </c>
      <c r="Z27" s="51">
        <v>44391</v>
      </c>
      <c r="AA27" s="51">
        <v>44424</v>
      </c>
      <c r="AB27" s="51">
        <v>44455</v>
      </c>
      <c r="AC27" s="65">
        <v>44488</v>
      </c>
      <c r="AD27" s="64">
        <v>44154</v>
      </c>
      <c r="AE27" s="51">
        <v>44180</v>
      </c>
      <c r="AF27" s="51">
        <v>44215</v>
      </c>
      <c r="AG27" s="51">
        <v>44238</v>
      </c>
      <c r="AH27" s="51">
        <v>44267</v>
      </c>
      <c r="AI27" s="51">
        <v>44300</v>
      </c>
      <c r="AJ27" s="51">
        <v>44334</v>
      </c>
      <c r="AK27" s="51">
        <v>44365</v>
      </c>
      <c r="AL27" s="51">
        <v>44391</v>
      </c>
      <c r="AM27" s="51">
        <v>44424</v>
      </c>
      <c r="AN27" s="51">
        <v>44455</v>
      </c>
      <c r="AO27" s="65">
        <v>44488</v>
      </c>
      <c r="AP27" s="64">
        <v>44216</v>
      </c>
      <c r="AQ27" s="51">
        <v>44309</v>
      </c>
      <c r="AR27" s="51">
        <v>44397</v>
      </c>
      <c r="AS27" s="65">
        <v>44488</v>
      </c>
      <c r="AT27" s="51">
        <v>44224</v>
      </c>
      <c r="AU27" s="51">
        <v>44312</v>
      </c>
      <c r="AV27" s="51">
        <v>44398</v>
      </c>
      <c r="AW27" s="51">
        <v>44491</v>
      </c>
    </row>
    <row r="28" spans="1:49" x14ac:dyDescent="0.25">
      <c r="A28" s="1">
        <v>28</v>
      </c>
      <c r="B28" s="1">
        <v>1</v>
      </c>
      <c r="C28" s="1" t="s">
        <v>29</v>
      </c>
      <c r="D28" s="1" t="s">
        <v>29</v>
      </c>
      <c r="E28" s="1" t="s">
        <v>29</v>
      </c>
      <c r="H28" s="62">
        <v>44602</v>
      </c>
      <c r="I28" s="63">
        <v>44607</v>
      </c>
      <c r="J28" s="64">
        <v>44543</v>
      </c>
      <c r="K28" s="51">
        <v>44012</v>
      </c>
      <c r="L28" s="51">
        <v>44012</v>
      </c>
      <c r="M28" s="51" t="s">
        <v>166</v>
      </c>
      <c r="N28" s="51">
        <v>44174</v>
      </c>
      <c r="O28" s="51">
        <v>44174</v>
      </c>
      <c r="P28" s="51">
        <v>44174</v>
      </c>
      <c r="Q28" s="51">
        <v>44524</v>
      </c>
      <c r="R28" s="64">
        <v>44154</v>
      </c>
      <c r="S28" s="51">
        <v>44180</v>
      </c>
      <c r="T28" s="51">
        <v>44216</v>
      </c>
      <c r="U28" s="51">
        <v>44245</v>
      </c>
      <c r="V28" s="51">
        <v>44272</v>
      </c>
      <c r="W28" s="51">
        <v>44305</v>
      </c>
      <c r="X28" s="51">
        <v>44334</v>
      </c>
      <c r="Y28" s="51">
        <v>44362</v>
      </c>
      <c r="Z28" s="51">
        <v>44391</v>
      </c>
      <c r="AA28" s="51">
        <v>44427</v>
      </c>
      <c r="AB28" s="51">
        <v>44449</v>
      </c>
      <c r="AC28" s="65">
        <v>44489</v>
      </c>
      <c r="AD28" s="64">
        <v>44154</v>
      </c>
      <c r="AE28" s="51">
        <v>44180</v>
      </c>
      <c r="AF28" s="51">
        <v>44209</v>
      </c>
      <c r="AG28" s="51">
        <v>44242</v>
      </c>
      <c r="AH28" s="51">
        <v>44265</v>
      </c>
      <c r="AI28" s="51">
        <v>44300</v>
      </c>
      <c r="AJ28" s="51">
        <v>44333</v>
      </c>
      <c r="AK28" s="51">
        <v>44362</v>
      </c>
      <c r="AL28" s="51">
        <v>44391</v>
      </c>
      <c r="AM28" s="51">
        <v>44419</v>
      </c>
      <c r="AN28" s="51">
        <v>44447</v>
      </c>
      <c r="AO28" s="65">
        <v>44489</v>
      </c>
      <c r="AP28" s="64">
        <v>44211</v>
      </c>
      <c r="AQ28" s="51">
        <v>44300</v>
      </c>
      <c r="AR28" s="51">
        <v>44396</v>
      </c>
      <c r="AS28" s="65">
        <v>44487</v>
      </c>
      <c r="AT28" s="51">
        <v>44225</v>
      </c>
      <c r="AU28" s="51">
        <v>44308</v>
      </c>
      <c r="AV28" s="51">
        <v>44404</v>
      </c>
      <c r="AW28" s="51">
        <v>44498</v>
      </c>
    </row>
    <row r="29" spans="1:49" x14ac:dyDescent="0.25">
      <c r="A29" s="1">
        <v>29</v>
      </c>
      <c r="B29" s="1">
        <v>1</v>
      </c>
      <c r="C29" s="1" t="s">
        <v>30</v>
      </c>
      <c r="D29" s="1" t="s">
        <v>30</v>
      </c>
      <c r="E29" s="1" t="s">
        <v>30</v>
      </c>
      <c r="H29" s="62">
        <v>44552</v>
      </c>
      <c r="I29" s="63">
        <v>44592</v>
      </c>
      <c r="J29" s="56" t="s">
        <v>166</v>
      </c>
      <c r="K29" s="51">
        <v>44008</v>
      </c>
      <c r="L29" s="51">
        <v>44008</v>
      </c>
      <c r="M29" s="51" t="s">
        <v>166</v>
      </c>
      <c r="N29" s="51">
        <v>44175</v>
      </c>
      <c r="O29" s="51">
        <v>44175</v>
      </c>
      <c r="P29" s="51">
        <v>44175</v>
      </c>
      <c r="Q29" s="51">
        <v>44496</v>
      </c>
      <c r="R29" s="64">
        <v>44153</v>
      </c>
      <c r="S29" s="51">
        <v>44180</v>
      </c>
      <c r="T29" s="51">
        <v>44211</v>
      </c>
      <c r="U29" s="51">
        <v>44243</v>
      </c>
      <c r="V29" s="51">
        <v>44274</v>
      </c>
      <c r="W29" s="51">
        <v>44301</v>
      </c>
      <c r="X29" s="51">
        <v>44333</v>
      </c>
      <c r="Y29" s="51">
        <v>44363</v>
      </c>
      <c r="Z29" s="51">
        <v>44396</v>
      </c>
      <c r="AA29" s="51">
        <v>44424</v>
      </c>
      <c r="AB29" s="51">
        <v>44456</v>
      </c>
      <c r="AC29" s="65">
        <v>44489</v>
      </c>
      <c r="AD29" s="64">
        <v>44145</v>
      </c>
      <c r="AE29" s="51">
        <v>44180</v>
      </c>
      <c r="AF29" s="51">
        <v>44211</v>
      </c>
      <c r="AG29" s="51">
        <v>44243</v>
      </c>
      <c r="AH29" s="51">
        <v>44274</v>
      </c>
      <c r="AI29" s="51">
        <v>44301</v>
      </c>
      <c r="AJ29" s="51">
        <v>44329</v>
      </c>
      <c r="AK29" s="51">
        <v>44363</v>
      </c>
      <c r="AL29" s="51">
        <v>44396</v>
      </c>
      <c r="AM29" s="51">
        <v>44424</v>
      </c>
      <c r="AN29" s="51">
        <v>44455</v>
      </c>
      <c r="AO29" s="65">
        <v>44485</v>
      </c>
      <c r="AP29" s="64">
        <v>44216</v>
      </c>
      <c r="AQ29" s="51">
        <v>44302</v>
      </c>
      <c r="AR29" s="51">
        <v>44393</v>
      </c>
      <c r="AS29" s="65">
        <v>44489</v>
      </c>
      <c r="AT29" s="51">
        <v>44203</v>
      </c>
      <c r="AU29" s="51">
        <v>44305</v>
      </c>
      <c r="AV29" s="51">
        <v>44403</v>
      </c>
      <c r="AW29" s="51">
        <v>44497</v>
      </c>
    </row>
    <row r="30" spans="1:49" x14ac:dyDescent="0.25">
      <c r="A30" s="1">
        <v>30</v>
      </c>
      <c r="B30" s="1">
        <v>1</v>
      </c>
      <c r="C30" s="1" t="s">
        <v>31</v>
      </c>
      <c r="D30" s="1" t="s">
        <v>31</v>
      </c>
      <c r="E30" s="1" t="s">
        <v>31</v>
      </c>
      <c r="H30" s="62">
        <v>44655</v>
      </c>
      <c r="I30" s="63">
        <v>44792</v>
      </c>
      <c r="J30" s="64">
        <v>44531</v>
      </c>
      <c r="K30" s="51">
        <v>43997</v>
      </c>
      <c r="L30" s="51">
        <v>44000</v>
      </c>
      <c r="M30" s="51" t="s">
        <v>166</v>
      </c>
      <c r="N30" s="51">
        <v>44153</v>
      </c>
      <c r="O30" s="51">
        <v>44153</v>
      </c>
      <c r="P30" s="51">
        <v>44153</v>
      </c>
      <c r="Q30" s="51">
        <v>44508</v>
      </c>
      <c r="R30" s="64">
        <v>44152</v>
      </c>
      <c r="S30" s="51">
        <v>44174</v>
      </c>
      <c r="T30" s="51">
        <v>44210</v>
      </c>
      <c r="U30" s="51">
        <v>44237</v>
      </c>
      <c r="V30" s="51">
        <v>44259</v>
      </c>
      <c r="W30" s="51">
        <v>44294</v>
      </c>
      <c r="X30" s="51">
        <v>44326</v>
      </c>
      <c r="Y30" s="51">
        <v>44358</v>
      </c>
      <c r="Z30" s="51">
        <v>44386</v>
      </c>
      <c r="AA30" s="51">
        <v>44414</v>
      </c>
      <c r="AB30" s="51">
        <v>44442</v>
      </c>
      <c r="AC30" s="65">
        <v>44481</v>
      </c>
      <c r="AD30" s="64">
        <v>44140</v>
      </c>
      <c r="AE30" s="51">
        <v>44174</v>
      </c>
      <c r="AF30" s="51">
        <v>44204</v>
      </c>
      <c r="AG30" s="51">
        <v>44237</v>
      </c>
      <c r="AH30" s="51">
        <v>44259</v>
      </c>
      <c r="AI30" s="51">
        <v>44294</v>
      </c>
      <c r="AJ30" s="51">
        <v>44326</v>
      </c>
      <c r="AK30" s="51">
        <v>44358</v>
      </c>
      <c r="AL30" s="51">
        <v>44386</v>
      </c>
      <c r="AM30" s="51">
        <v>44414</v>
      </c>
      <c r="AN30" s="51">
        <v>44442</v>
      </c>
      <c r="AO30" s="65">
        <v>44480</v>
      </c>
      <c r="AP30" s="64">
        <v>44210</v>
      </c>
      <c r="AQ30" s="51">
        <v>44294</v>
      </c>
      <c r="AR30" s="51">
        <v>44390</v>
      </c>
      <c r="AS30" s="65">
        <v>44482</v>
      </c>
      <c r="AT30" s="51">
        <v>44210</v>
      </c>
      <c r="AU30" s="51">
        <v>44294</v>
      </c>
      <c r="AV30" s="51">
        <v>44389</v>
      </c>
      <c r="AW30" s="51">
        <v>44489</v>
      </c>
    </row>
    <row r="31" spans="1:49" x14ac:dyDescent="0.25">
      <c r="A31" s="1">
        <v>31</v>
      </c>
      <c r="B31" s="1">
        <v>1</v>
      </c>
      <c r="C31" s="1" t="s">
        <v>32</v>
      </c>
      <c r="D31" s="1" t="s">
        <v>32</v>
      </c>
      <c r="E31" s="1" t="s">
        <v>32</v>
      </c>
      <c r="H31" s="62">
        <v>44635</v>
      </c>
      <c r="I31" s="63">
        <v>44636</v>
      </c>
      <c r="J31" s="64">
        <v>44571</v>
      </c>
      <c r="K31" s="51">
        <v>44008</v>
      </c>
      <c r="L31" s="51">
        <v>44008</v>
      </c>
      <c r="M31" s="51" t="s">
        <v>166</v>
      </c>
      <c r="N31" s="51">
        <v>44173</v>
      </c>
      <c r="O31" s="51">
        <v>44173</v>
      </c>
      <c r="P31" s="51">
        <v>44173</v>
      </c>
      <c r="Q31" s="51">
        <v>44515</v>
      </c>
      <c r="R31" s="64">
        <v>44152</v>
      </c>
      <c r="S31" s="51">
        <v>44173</v>
      </c>
      <c r="T31" s="51">
        <v>44211</v>
      </c>
      <c r="U31" s="51">
        <v>44235</v>
      </c>
      <c r="V31" s="51">
        <v>44263</v>
      </c>
      <c r="W31" s="51">
        <v>44301</v>
      </c>
      <c r="X31" s="51">
        <v>44323</v>
      </c>
      <c r="Y31" s="51">
        <v>44354</v>
      </c>
      <c r="Z31" s="51">
        <v>44385</v>
      </c>
      <c r="AA31" s="51">
        <v>44414</v>
      </c>
      <c r="AB31" s="51">
        <v>44447</v>
      </c>
      <c r="AC31" s="65">
        <v>44491</v>
      </c>
      <c r="AD31" s="64">
        <v>44151</v>
      </c>
      <c r="AE31" s="51">
        <v>44173</v>
      </c>
      <c r="AF31" s="51">
        <v>44211</v>
      </c>
      <c r="AG31" s="51">
        <v>44235</v>
      </c>
      <c r="AH31" s="51">
        <v>44263</v>
      </c>
      <c r="AI31" s="51">
        <v>44301</v>
      </c>
      <c r="AJ31" s="51">
        <v>44323</v>
      </c>
      <c r="AK31" s="51">
        <v>44354</v>
      </c>
      <c r="AL31" s="51">
        <v>44403</v>
      </c>
      <c r="AM31" s="51">
        <v>44414</v>
      </c>
      <c r="AN31" s="51">
        <v>44447</v>
      </c>
      <c r="AO31" s="65">
        <v>44489</v>
      </c>
      <c r="AP31" s="64">
        <v>44221</v>
      </c>
      <c r="AQ31" s="51">
        <v>44301</v>
      </c>
      <c r="AR31" s="51">
        <v>44385</v>
      </c>
      <c r="AS31" s="65">
        <v>44489</v>
      </c>
      <c r="AT31" s="51">
        <v>44208</v>
      </c>
      <c r="AU31" s="51">
        <v>44300</v>
      </c>
      <c r="AV31" s="51">
        <v>44397</v>
      </c>
      <c r="AW31" s="51">
        <v>44493</v>
      </c>
    </row>
    <row r="32" spans="1:49" x14ac:dyDescent="0.25">
      <c r="A32" s="1">
        <v>32</v>
      </c>
      <c r="B32" s="1">
        <v>1</v>
      </c>
      <c r="C32" s="1" t="s">
        <v>33</v>
      </c>
      <c r="D32" s="1" t="s">
        <v>33</v>
      </c>
      <c r="E32" s="1" t="s">
        <v>33</v>
      </c>
      <c r="H32" s="62">
        <v>44680</v>
      </c>
      <c r="I32" s="63"/>
      <c r="J32" s="56">
        <v>44582</v>
      </c>
      <c r="K32" s="51">
        <v>44013</v>
      </c>
      <c r="L32" s="51">
        <v>44013</v>
      </c>
      <c r="M32" s="51" t="s">
        <v>166</v>
      </c>
      <c r="N32" s="51">
        <v>44176</v>
      </c>
      <c r="O32" s="51">
        <v>44176</v>
      </c>
      <c r="P32" s="51">
        <v>44176</v>
      </c>
      <c r="Q32" s="51">
        <v>44531</v>
      </c>
      <c r="R32" s="64">
        <v>44155</v>
      </c>
      <c r="S32" s="51">
        <v>44186</v>
      </c>
      <c r="T32" s="51">
        <v>44216</v>
      </c>
      <c r="U32" s="51">
        <v>44249</v>
      </c>
      <c r="V32" s="51">
        <v>44277</v>
      </c>
      <c r="W32" s="51">
        <v>44306</v>
      </c>
      <c r="X32" s="51">
        <v>44336</v>
      </c>
      <c r="Y32" s="51">
        <v>44366</v>
      </c>
      <c r="Z32" s="51">
        <v>44396</v>
      </c>
      <c r="AA32" s="51">
        <v>44428</v>
      </c>
      <c r="AB32" s="51">
        <v>44459</v>
      </c>
      <c r="AC32" s="65">
        <v>44488</v>
      </c>
      <c r="AD32" s="64">
        <v>44155</v>
      </c>
      <c r="AE32" s="51">
        <v>44186</v>
      </c>
      <c r="AF32" s="51">
        <v>44216</v>
      </c>
      <c r="AG32" s="51">
        <v>44249</v>
      </c>
      <c r="AH32" s="51">
        <v>44277</v>
      </c>
      <c r="AI32" s="51">
        <v>44306</v>
      </c>
      <c r="AJ32" s="51">
        <v>44336</v>
      </c>
      <c r="AK32" s="51">
        <v>44366</v>
      </c>
      <c r="AL32" s="51">
        <v>44399</v>
      </c>
      <c r="AM32" s="51">
        <v>44428</v>
      </c>
      <c r="AN32" s="51">
        <v>44459</v>
      </c>
      <c r="AO32" s="65">
        <v>44488</v>
      </c>
      <c r="AP32" s="64">
        <v>44216</v>
      </c>
      <c r="AQ32" s="51">
        <v>44306</v>
      </c>
      <c r="AR32" s="51">
        <v>44397</v>
      </c>
      <c r="AS32" s="65">
        <v>44488</v>
      </c>
      <c r="AT32" s="51">
        <v>44221</v>
      </c>
      <c r="AU32" s="51">
        <v>44302</v>
      </c>
      <c r="AV32" s="51">
        <v>44399</v>
      </c>
      <c r="AW32" s="51">
        <v>44495</v>
      </c>
    </row>
    <row r="33" spans="1:49" x14ac:dyDescent="0.25">
      <c r="A33" s="1">
        <v>33</v>
      </c>
      <c r="B33" s="1">
        <v>1</v>
      </c>
      <c r="C33" s="1" t="s">
        <v>34</v>
      </c>
      <c r="D33" s="1" t="s">
        <v>34</v>
      </c>
      <c r="E33" s="1" t="s">
        <v>34</v>
      </c>
      <c r="H33" s="62">
        <v>44805</v>
      </c>
      <c r="I33" s="124">
        <v>45036</v>
      </c>
      <c r="J33" s="64">
        <v>44588</v>
      </c>
      <c r="K33" s="51">
        <v>44011</v>
      </c>
      <c r="L33" s="51">
        <v>44011</v>
      </c>
      <c r="M33" s="51" t="s">
        <v>166</v>
      </c>
      <c r="N33" s="51">
        <v>44175</v>
      </c>
      <c r="O33" s="51">
        <v>44175</v>
      </c>
      <c r="P33" s="51">
        <v>44175</v>
      </c>
      <c r="Q33" s="51">
        <v>44510</v>
      </c>
      <c r="R33" s="64">
        <v>44152</v>
      </c>
      <c r="S33" s="51">
        <v>44182</v>
      </c>
      <c r="T33" s="51">
        <v>44210</v>
      </c>
      <c r="U33" s="51">
        <v>44235</v>
      </c>
      <c r="V33" s="51">
        <v>44257</v>
      </c>
      <c r="W33" s="51">
        <v>44287</v>
      </c>
      <c r="X33" s="51">
        <v>44321</v>
      </c>
      <c r="Y33" s="51">
        <v>44365</v>
      </c>
      <c r="Z33" s="51">
        <v>44407</v>
      </c>
      <c r="AA33" s="51">
        <v>44432</v>
      </c>
      <c r="AB33" s="51">
        <v>44449</v>
      </c>
      <c r="AC33" s="65">
        <v>44473</v>
      </c>
      <c r="AD33" s="64">
        <v>44148</v>
      </c>
      <c r="AE33" s="51">
        <v>44179</v>
      </c>
      <c r="AF33" s="51">
        <v>44209</v>
      </c>
      <c r="AG33" s="51">
        <v>44235</v>
      </c>
      <c r="AH33" s="51">
        <v>44257</v>
      </c>
      <c r="AI33" s="51">
        <v>44287</v>
      </c>
      <c r="AJ33" s="51">
        <v>44321</v>
      </c>
      <c r="AK33" s="51">
        <v>44365</v>
      </c>
      <c r="AL33" s="51">
        <v>44379</v>
      </c>
      <c r="AM33" s="51">
        <v>44411</v>
      </c>
      <c r="AN33" s="51">
        <v>44449</v>
      </c>
      <c r="AO33" s="65">
        <v>44473</v>
      </c>
      <c r="AP33" s="64">
        <v>44201</v>
      </c>
      <c r="AQ33" s="51">
        <v>44287</v>
      </c>
      <c r="AR33" s="51">
        <v>44379</v>
      </c>
      <c r="AS33" s="65">
        <v>44471</v>
      </c>
      <c r="AT33" s="51">
        <v>44210</v>
      </c>
      <c r="AU33" s="51">
        <v>44287</v>
      </c>
      <c r="AV33" s="51">
        <v>44410</v>
      </c>
      <c r="AW33" s="51">
        <v>44473</v>
      </c>
    </row>
    <row r="34" spans="1:49" x14ac:dyDescent="0.25">
      <c r="A34" s="1">
        <v>34</v>
      </c>
      <c r="B34" s="1">
        <v>1</v>
      </c>
      <c r="C34" s="1" t="s">
        <v>35</v>
      </c>
      <c r="D34" s="1" t="s">
        <v>35</v>
      </c>
      <c r="E34" s="1" t="s">
        <v>35</v>
      </c>
      <c r="H34" s="62">
        <v>44708</v>
      </c>
      <c r="I34" s="63">
        <v>44792</v>
      </c>
      <c r="J34" s="56" t="s">
        <v>166</v>
      </c>
      <c r="K34" s="51">
        <v>44013</v>
      </c>
      <c r="L34" s="51">
        <v>44013</v>
      </c>
      <c r="M34" s="51" t="s">
        <v>166</v>
      </c>
      <c r="N34" s="51">
        <v>44186</v>
      </c>
      <c r="O34" s="51">
        <v>44209</v>
      </c>
      <c r="P34" s="51">
        <v>44209</v>
      </c>
      <c r="Q34" s="51">
        <v>44579</v>
      </c>
      <c r="R34" s="64">
        <v>44175</v>
      </c>
      <c r="S34" s="51">
        <v>44210</v>
      </c>
      <c r="T34" s="51">
        <v>44218</v>
      </c>
      <c r="U34" s="51">
        <v>44265</v>
      </c>
      <c r="V34" s="51">
        <v>44280</v>
      </c>
      <c r="W34" s="51">
        <v>44315</v>
      </c>
      <c r="X34" s="51">
        <v>44348</v>
      </c>
      <c r="Y34" s="51">
        <v>44348</v>
      </c>
      <c r="Z34" s="51">
        <v>44397</v>
      </c>
      <c r="AA34" s="51">
        <v>44445</v>
      </c>
      <c r="AB34" s="51">
        <v>44445</v>
      </c>
      <c r="AC34" s="65">
        <v>44509</v>
      </c>
      <c r="AD34" s="64">
        <v>44175</v>
      </c>
      <c r="AE34" s="51">
        <v>44175</v>
      </c>
      <c r="AF34" s="51">
        <v>44228</v>
      </c>
      <c r="AG34" s="51">
        <v>44265</v>
      </c>
      <c r="AH34" s="51">
        <v>44280</v>
      </c>
      <c r="AI34" s="51">
        <v>44315</v>
      </c>
      <c r="AJ34" s="51">
        <v>44348</v>
      </c>
      <c r="AK34" s="51">
        <v>44348</v>
      </c>
      <c r="AL34" s="51">
        <v>44406</v>
      </c>
      <c r="AM34" s="51">
        <v>44445</v>
      </c>
      <c r="AN34" s="51">
        <v>44445</v>
      </c>
      <c r="AO34" s="65">
        <v>44509</v>
      </c>
      <c r="AP34" s="64">
        <v>44228</v>
      </c>
      <c r="AQ34" s="51">
        <v>44320</v>
      </c>
      <c r="AR34" s="51">
        <v>44410</v>
      </c>
      <c r="AS34" s="61">
        <v>44511</v>
      </c>
      <c r="AT34" s="51">
        <v>44222</v>
      </c>
      <c r="AU34" s="51">
        <v>44319</v>
      </c>
      <c r="AV34" s="51">
        <v>44419</v>
      </c>
      <c r="AW34" s="60">
        <v>44620</v>
      </c>
    </row>
    <row r="35" spans="1:49" x14ac:dyDescent="0.25">
      <c r="A35" s="1">
        <v>35</v>
      </c>
      <c r="B35" s="1">
        <v>1</v>
      </c>
      <c r="C35" s="1" t="s">
        <v>36</v>
      </c>
      <c r="D35" s="1" t="s">
        <v>36</v>
      </c>
      <c r="E35" s="1" t="s">
        <v>36</v>
      </c>
      <c r="H35" s="62">
        <v>44582</v>
      </c>
      <c r="I35" s="63">
        <v>44593</v>
      </c>
      <c r="J35" s="64">
        <v>44571</v>
      </c>
      <c r="K35" s="51">
        <v>44013</v>
      </c>
      <c r="L35" s="51">
        <v>44013</v>
      </c>
      <c r="M35" s="51" t="s">
        <v>166</v>
      </c>
      <c r="N35" s="51">
        <v>44148</v>
      </c>
      <c r="O35" s="51">
        <v>44148</v>
      </c>
      <c r="P35" s="51">
        <v>44148</v>
      </c>
      <c r="Q35" s="51">
        <v>44524</v>
      </c>
      <c r="R35" s="64">
        <v>44152</v>
      </c>
      <c r="S35" s="51">
        <v>44169</v>
      </c>
      <c r="T35" s="51">
        <v>44202</v>
      </c>
      <c r="U35" s="51">
        <v>44231</v>
      </c>
      <c r="V35" s="51">
        <v>44258</v>
      </c>
      <c r="W35" s="51">
        <v>44292</v>
      </c>
      <c r="X35" s="51">
        <v>44322</v>
      </c>
      <c r="Y35" s="51">
        <v>44351</v>
      </c>
      <c r="Z35" s="51">
        <v>44385</v>
      </c>
      <c r="AA35" s="51">
        <v>44412</v>
      </c>
      <c r="AB35" s="51">
        <v>44442</v>
      </c>
      <c r="AC35" s="65">
        <v>44475</v>
      </c>
      <c r="AD35" s="64">
        <v>44145</v>
      </c>
      <c r="AE35" s="51">
        <v>44179</v>
      </c>
      <c r="AF35" s="51">
        <v>44212</v>
      </c>
      <c r="AG35" s="51">
        <v>44244</v>
      </c>
      <c r="AH35" s="51">
        <v>44270</v>
      </c>
      <c r="AI35" s="51">
        <v>44298</v>
      </c>
      <c r="AJ35" s="51">
        <v>44335</v>
      </c>
      <c r="AK35" s="51">
        <v>44357</v>
      </c>
      <c r="AL35" s="51">
        <v>44399</v>
      </c>
      <c r="AM35" s="51">
        <v>44426</v>
      </c>
      <c r="AN35" s="51">
        <v>44453</v>
      </c>
      <c r="AO35" s="65">
        <v>44489</v>
      </c>
      <c r="AP35" s="64">
        <v>44216</v>
      </c>
      <c r="AQ35" s="51">
        <v>44306</v>
      </c>
      <c r="AR35" s="51">
        <v>44396</v>
      </c>
      <c r="AS35" s="65">
        <v>44489</v>
      </c>
      <c r="AT35" s="51"/>
      <c r="AU35" s="51">
        <v>44306</v>
      </c>
      <c r="AV35" s="51">
        <v>44400</v>
      </c>
      <c r="AW35" s="51">
        <v>44489</v>
      </c>
    </row>
    <row r="36" spans="1:49" x14ac:dyDescent="0.25">
      <c r="A36" s="1">
        <v>36</v>
      </c>
      <c r="B36" s="1">
        <v>1</v>
      </c>
      <c r="C36" s="1" t="s">
        <v>37</v>
      </c>
      <c r="D36" s="1" t="s">
        <v>37</v>
      </c>
      <c r="E36" s="1" t="s">
        <v>37</v>
      </c>
      <c r="H36" s="62">
        <v>44538</v>
      </c>
      <c r="I36" s="63">
        <v>44742</v>
      </c>
      <c r="J36" s="64">
        <v>44571</v>
      </c>
      <c r="K36" s="51">
        <v>44012</v>
      </c>
      <c r="L36" s="51">
        <v>44011</v>
      </c>
      <c r="M36" s="51" t="s">
        <v>166</v>
      </c>
      <c r="N36" s="51">
        <v>44176</v>
      </c>
      <c r="O36" s="51">
        <v>44176</v>
      </c>
      <c r="P36" s="51">
        <v>44176</v>
      </c>
      <c r="Q36" s="51">
        <v>44504</v>
      </c>
      <c r="R36" s="64">
        <v>44154</v>
      </c>
      <c r="S36" s="51">
        <v>44183</v>
      </c>
      <c r="T36" s="51">
        <v>44215</v>
      </c>
      <c r="U36" s="51">
        <v>44248</v>
      </c>
      <c r="V36" s="51">
        <v>44274</v>
      </c>
      <c r="W36" s="51">
        <v>44305</v>
      </c>
      <c r="X36" s="51">
        <v>44336</v>
      </c>
      <c r="Y36" s="51">
        <v>44364</v>
      </c>
      <c r="Z36" s="51">
        <v>44396</v>
      </c>
      <c r="AA36" s="51">
        <v>44427</v>
      </c>
      <c r="AB36" s="51">
        <v>44456</v>
      </c>
      <c r="AC36" s="65">
        <v>44487</v>
      </c>
      <c r="AD36" s="64">
        <v>44151</v>
      </c>
      <c r="AE36" s="51">
        <v>44180</v>
      </c>
      <c r="AF36" s="51">
        <v>44208</v>
      </c>
      <c r="AG36" s="51">
        <v>44238</v>
      </c>
      <c r="AH36" s="51">
        <v>44270</v>
      </c>
      <c r="AI36" s="51">
        <v>44301</v>
      </c>
      <c r="AJ36" s="51">
        <v>44328</v>
      </c>
      <c r="AK36" s="51">
        <v>44363</v>
      </c>
      <c r="AL36" s="51">
        <v>44390</v>
      </c>
      <c r="AM36" s="51">
        <v>44417</v>
      </c>
      <c r="AN36" s="51">
        <v>44453</v>
      </c>
      <c r="AO36" s="65">
        <v>44483</v>
      </c>
      <c r="AP36" s="64">
        <v>44215</v>
      </c>
      <c r="AQ36" s="51">
        <v>44305</v>
      </c>
      <c r="AR36" s="51">
        <v>44393</v>
      </c>
      <c r="AS36" s="65">
        <v>44491</v>
      </c>
      <c r="AT36" s="51">
        <v>44216</v>
      </c>
      <c r="AU36" s="51">
        <v>44300</v>
      </c>
      <c r="AV36" s="51">
        <v>44393</v>
      </c>
      <c r="AW36" s="51">
        <v>44486</v>
      </c>
    </row>
    <row r="37" spans="1:49" x14ac:dyDescent="0.25">
      <c r="A37" s="1">
        <v>37</v>
      </c>
      <c r="B37" s="1">
        <v>1</v>
      </c>
      <c r="C37" s="1" t="s">
        <v>38</v>
      </c>
      <c r="D37" s="1" t="s">
        <v>38</v>
      </c>
      <c r="E37" s="1" t="s">
        <v>38</v>
      </c>
      <c r="H37" s="62">
        <v>44685</v>
      </c>
      <c r="I37" s="63">
        <v>44718</v>
      </c>
      <c r="J37" s="64">
        <v>44587</v>
      </c>
      <c r="K37" s="51">
        <v>44013</v>
      </c>
      <c r="L37" s="51">
        <v>44013</v>
      </c>
      <c r="M37" s="51" t="s">
        <v>166</v>
      </c>
      <c r="N37" s="51">
        <v>44176</v>
      </c>
      <c r="O37" s="51">
        <v>44176</v>
      </c>
      <c r="P37" s="51">
        <v>44180</v>
      </c>
      <c r="Q37" s="51">
        <v>44566</v>
      </c>
      <c r="R37" s="64">
        <v>44155</v>
      </c>
      <c r="S37" s="51">
        <v>44186</v>
      </c>
      <c r="T37" s="51">
        <v>44216</v>
      </c>
      <c r="U37" s="51">
        <v>44249</v>
      </c>
      <c r="V37" s="51">
        <v>44277</v>
      </c>
      <c r="W37" s="51">
        <v>44306</v>
      </c>
      <c r="X37" s="51">
        <v>44336</v>
      </c>
      <c r="Y37" s="51">
        <v>44364</v>
      </c>
      <c r="Z37" s="51">
        <v>44396</v>
      </c>
      <c r="AA37" s="51">
        <v>44428</v>
      </c>
      <c r="AB37" s="51">
        <v>44459</v>
      </c>
      <c r="AC37" s="65">
        <v>44490</v>
      </c>
      <c r="AD37" s="64">
        <v>44155</v>
      </c>
      <c r="AE37" s="51">
        <v>44186</v>
      </c>
      <c r="AF37" s="51">
        <v>44216</v>
      </c>
      <c r="AG37" s="51">
        <v>44249</v>
      </c>
      <c r="AH37" s="51">
        <v>44277</v>
      </c>
      <c r="AI37" s="51">
        <v>44306</v>
      </c>
      <c r="AJ37" s="51">
        <v>44336</v>
      </c>
      <c r="AK37" s="51">
        <v>44368</v>
      </c>
      <c r="AL37" s="51">
        <v>44397</v>
      </c>
      <c r="AM37" s="51">
        <v>44428</v>
      </c>
      <c r="AN37" s="51">
        <v>44459</v>
      </c>
      <c r="AO37" s="65">
        <v>44490</v>
      </c>
      <c r="AP37" s="64">
        <v>44208</v>
      </c>
      <c r="AQ37" s="51">
        <v>44309</v>
      </c>
      <c r="AR37" s="51">
        <v>44397</v>
      </c>
      <c r="AS37" s="65">
        <v>44488</v>
      </c>
      <c r="AT37" s="51">
        <v>44225</v>
      </c>
      <c r="AU37" s="51">
        <v>44316</v>
      </c>
      <c r="AV37" s="51">
        <v>44400</v>
      </c>
      <c r="AW37" s="51">
        <v>44495</v>
      </c>
    </row>
    <row r="38" spans="1:49" x14ac:dyDescent="0.25">
      <c r="A38" s="1">
        <v>38</v>
      </c>
      <c r="B38" s="1">
        <v>1</v>
      </c>
      <c r="C38" s="1" t="s">
        <v>39</v>
      </c>
      <c r="D38" s="1" t="s">
        <v>39</v>
      </c>
      <c r="E38" s="1" t="s">
        <v>39</v>
      </c>
      <c r="H38" s="62">
        <v>44645</v>
      </c>
      <c r="I38" s="63">
        <v>44663</v>
      </c>
      <c r="J38" s="64">
        <v>44573</v>
      </c>
      <c r="K38" s="51">
        <v>44013</v>
      </c>
      <c r="L38" s="51">
        <v>44013</v>
      </c>
      <c r="M38" s="51" t="s">
        <v>166</v>
      </c>
      <c r="N38" s="51">
        <v>44175</v>
      </c>
      <c r="O38" s="51">
        <v>44175</v>
      </c>
      <c r="P38" s="51">
        <v>44175</v>
      </c>
      <c r="Q38" s="51">
        <v>44515</v>
      </c>
      <c r="R38" s="64">
        <v>44153</v>
      </c>
      <c r="S38" s="51">
        <v>44175</v>
      </c>
      <c r="T38" s="51">
        <v>44208</v>
      </c>
      <c r="U38" s="51">
        <v>44238</v>
      </c>
      <c r="V38" s="51">
        <v>44264</v>
      </c>
      <c r="W38" s="51">
        <v>44295</v>
      </c>
      <c r="X38" s="51">
        <v>44330</v>
      </c>
      <c r="Y38" s="51">
        <v>44356</v>
      </c>
      <c r="Z38" s="51">
        <v>44397</v>
      </c>
      <c r="AA38" s="51">
        <v>44424</v>
      </c>
      <c r="AB38" s="51">
        <v>44453</v>
      </c>
      <c r="AC38" s="65">
        <v>44488</v>
      </c>
      <c r="AD38" s="64">
        <v>44153</v>
      </c>
      <c r="AE38" s="51">
        <v>44175</v>
      </c>
      <c r="AF38" s="51">
        <v>44208</v>
      </c>
      <c r="AG38" s="51">
        <v>44238</v>
      </c>
      <c r="AH38" s="51">
        <v>44264</v>
      </c>
      <c r="AI38" s="51">
        <v>44295</v>
      </c>
      <c r="AJ38" s="51">
        <v>44330</v>
      </c>
      <c r="AK38" s="51">
        <v>44356</v>
      </c>
      <c r="AL38" s="51">
        <v>44397</v>
      </c>
      <c r="AM38" s="51">
        <v>44424</v>
      </c>
      <c r="AN38" s="51">
        <v>44453</v>
      </c>
      <c r="AO38" s="65">
        <v>44488</v>
      </c>
      <c r="AP38" s="64">
        <v>44225</v>
      </c>
      <c r="AQ38" s="51">
        <v>44303</v>
      </c>
      <c r="AR38" s="51">
        <v>44397</v>
      </c>
      <c r="AS38" s="65">
        <v>44482</v>
      </c>
      <c r="AT38" s="51">
        <v>44224</v>
      </c>
      <c r="AU38" s="51">
        <v>44315</v>
      </c>
      <c r="AV38" s="51">
        <v>44405</v>
      </c>
      <c r="AW38" s="51">
        <v>44497</v>
      </c>
    </row>
    <row r="39" spans="1:49" x14ac:dyDescent="0.25">
      <c r="A39" s="1">
        <v>39</v>
      </c>
      <c r="B39" s="1">
        <v>1</v>
      </c>
      <c r="C39" s="1" t="s">
        <v>40</v>
      </c>
      <c r="D39" s="1" t="s">
        <v>40</v>
      </c>
      <c r="E39" s="1" t="s">
        <v>40</v>
      </c>
      <c r="H39" s="62">
        <v>44742</v>
      </c>
      <c r="I39" s="63">
        <v>44792</v>
      </c>
      <c r="J39" s="56" t="s">
        <v>166</v>
      </c>
      <c r="K39" s="51">
        <v>44012</v>
      </c>
      <c r="L39" s="51">
        <v>44012</v>
      </c>
      <c r="M39" s="51" t="s">
        <v>166</v>
      </c>
      <c r="N39" s="51">
        <v>44173</v>
      </c>
      <c r="O39" s="51">
        <v>44173</v>
      </c>
      <c r="P39" s="51">
        <v>44173</v>
      </c>
      <c r="Q39" s="51">
        <v>44585</v>
      </c>
      <c r="R39" s="64">
        <v>44152</v>
      </c>
      <c r="S39" s="51">
        <v>44181</v>
      </c>
      <c r="T39" s="51">
        <v>44208</v>
      </c>
      <c r="U39" s="51">
        <v>44295</v>
      </c>
      <c r="V39" s="51">
        <v>44295</v>
      </c>
      <c r="W39" s="51">
        <v>44295</v>
      </c>
      <c r="X39" s="51">
        <v>44326</v>
      </c>
      <c r="Y39" s="51">
        <v>44363</v>
      </c>
      <c r="Z39" s="51">
        <v>44396</v>
      </c>
      <c r="AA39" s="51">
        <v>44431</v>
      </c>
      <c r="AB39" s="51">
        <v>44448</v>
      </c>
      <c r="AC39" s="65">
        <v>44495</v>
      </c>
      <c r="AD39" s="64">
        <v>44138</v>
      </c>
      <c r="AE39" s="51">
        <v>44167</v>
      </c>
      <c r="AF39" s="51">
        <v>44203</v>
      </c>
      <c r="AG39" s="51">
        <v>44278</v>
      </c>
      <c r="AH39" s="51">
        <v>44278</v>
      </c>
      <c r="AI39" s="51">
        <v>44299</v>
      </c>
      <c r="AJ39" s="51">
        <v>44319</v>
      </c>
      <c r="AK39" s="51">
        <v>44351</v>
      </c>
      <c r="AL39" s="51">
        <v>44384</v>
      </c>
      <c r="AM39" s="51">
        <v>44413</v>
      </c>
      <c r="AN39" s="51">
        <v>44446</v>
      </c>
      <c r="AO39" s="65">
        <v>44477</v>
      </c>
      <c r="AP39" s="64">
        <v>44207</v>
      </c>
      <c r="AQ39" s="51">
        <v>44314</v>
      </c>
      <c r="AR39" s="51">
        <v>44406</v>
      </c>
      <c r="AS39" s="65">
        <v>44480</v>
      </c>
      <c r="AT39" s="51">
        <v>44204</v>
      </c>
      <c r="AU39" s="51">
        <v>44299</v>
      </c>
      <c r="AV39" s="51">
        <v>44384</v>
      </c>
      <c r="AW39" s="51">
        <v>44477</v>
      </c>
    </row>
    <row r="40" spans="1:49" x14ac:dyDescent="0.25">
      <c r="A40" s="1">
        <v>40</v>
      </c>
      <c r="B40" s="1">
        <v>1</v>
      </c>
      <c r="C40" s="1" t="s">
        <v>41</v>
      </c>
      <c r="D40" s="1" t="s">
        <v>41</v>
      </c>
      <c r="E40" s="1" t="s">
        <v>41</v>
      </c>
      <c r="H40" s="62">
        <v>44666</v>
      </c>
      <c r="I40" s="63">
        <v>44727</v>
      </c>
      <c r="J40" s="56" t="s">
        <v>166</v>
      </c>
      <c r="K40" s="51">
        <v>44011</v>
      </c>
      <c r="L40" s="51">
        <v>44011</v>
      </c>
      <c r="M40" s="51" t="s">
        <v>166</v>
      </c>
      <c r="N40" s="51">
        <v>44176</v>
      </c>
      <c r="O40" s="51">
        <v>44176</v>
      </c>
      <c r="P40" s="51">
        <v>44176</v>
      </c>
      <c r="Q40" s="51">
        <v>44571</v>
      </c>
      <c r="R40" s="64">
        <v>44155</v>
      </c>
      <c r="S40" s="51">
        <v>44182</v>
      </c>
      <c r="T40" s="51">
        <v>44216</v>
      </c>
      <c r="U40" s="51">
        <v>44244</v>
      </c>
      <c r="V40" s="51">
        <v>44271</v>
      </c>
      <c r="W40" s="51">
        <v>44306</v>
      </c>
      <c r="X40" s="51">
        <v>44334</v>
      </c>
      <c r="Y40" s="51">
        <v>44362</v>
      </c>
      <c r="Z40" s="51">
        <v>44397</v>
      </c>
      <c r="AA40" s="51">
        <v>44427</v>
      </c>
      <c r="AB40" s="51">
        <v>44454</v>
      </c>
      <c r="AC40" s="65">
        <v>44489</v>
      </c>
      <c r="AD40" s="64">
        <v>44145</v>
      </c>
      <c r="AE40" s="51">
        <v>44182</v>
      </c>
      <c r="AF40" s="51">
        <v>44216</v>
      </c>
      <c r="AG40" s="51">
        <v>44244</v>
      </c>
      <c r="AH40" s="51">
        <v>44271</v>
      </c>
      <c r="AI40" s="51">
        <v>44306</v>
      </c>
      <c r="AJ40" s="51">
        <v>44334</v>
      </c>
      <c r="AK40" s="51">
        <v>44362</v>
      </c>
      <c r="AL40" s="51">
        <v>44397</v>
      </c>
      <c r="AM40" s="51">
        <v>44427</v>
      </c>
      <c r="AN40" s="51">
        <v>44454</v>
      </c>
      <c r="AO40" s="65">
        <v>44489</v>
      </c>
      <c r="AP40" s="64">
        <v>44221</v>
      </c>
      <c r="AQ40" s="51">
        <v>44309</v>
      </c>
      <c r="AR40" s="51">
        <v>44399</v>
      </c>
      <c r="AS40" s="65">
        <v>44489</v>
      </c>
      <c r="AT40" s="51">
        <v>44222</v>
      </c>
      <c r="AU40" s="51">
        <v>44306</v>
      </c>
      <c r="AV40" s="51">
        <v>44403</v>
      </c>
      <c r="AW40" s="51">
        <v>44497</v>
      </c>
    </row>
    <row r="41" spans="1:49" x14ac:dyDescent="0.25">
      <c r="A41" s="1">
        <v>41</v>
      </c>
      <c r="B41" s="1">
        <v>1</v>
      </c>
      <c r="C41" s="1" t="s">
        <v>42</v>
      </c>
      <c r="D41" s="1" t="s">
        <v>42</v>
      </c>
      <c r="E41" s="1" t="s">
        <v>42</v>
      </c>
      <c r="H41" s="62">
        <v>44628</v>
      </c>
      <c r="I41" s="63">
        <v>44799</v>
      </c>
      <c r="J41" s="64">
        <v>44582</v>
      </c>
      <c r="K41" s="51">
        <v>44013</v>
      </c>
      <c r="L41" s="51">
        <v>44013</v>
      </c>
      <c r="M41" s="51" t="s">
        <v>166</v>
      </c>
      <c r="N41" s="51">
        <v>44175</v>
      </c>
      <c r="O41" s="51">
        <v>44175</v>
      </c>
      <c r="P41" s="51">
        <v>44175</v>
      </c>
      <c r="Q41" s="51">
        <v>44517</v>
      </c>
      <c r="R41" s="64">
        <v>44154</v>
      </c>
      <c r="S41" s="51">
        <v>44183</v>
      </c>
      <c r="T41" s="51">
        <v>44209</v>
      </c>
      <c r="U41" s="51">
        <v>44236</v>
      </c>
      <c r="V41" s="51">
        <v>44272</v>
      </c>
      <c r="W41" s="51">
        <v>44299</v>
      </c>
      <c r="X41" s="51">
        <v>44330</v>
      </c>
      <c r="Y41" s="51">
        <v>44358</v>
      </c>
      <c r="Z41" s="51">
        <v>44391</v>
      </c>
      <c r="AA41" s="51">
        <v>44427</v>
      </c>
      <c r="AB41" s="51">
        <v>44453</v>
      </c>
      <c r="AC41" s="65">
        <v>44482</v>
      </c>
      <c r="AD41" s="64">
        <v>44155</v>
      </c>
      <c r="AE41" s="51">
        <v>44174</v>
      </c>
      <c r="AF41" s="51">
        <v>44208</v>
      </c>
      <c r="AG41" s="51">
        <v>44235</v>
      </c>
      <c r="AH41" s="51">
        <v>44259</v>
      </c>
      <c r="AI41" s="51">
        <v>44295</v>
      </c>
      <c r="AJ41" s="51">
        <v>44322</v>
      </c>
      <c r="AK41" s="51">
        <v>44362</v>
      </c>
      <c r="AL41" s="51">
        <v>44391</v>
      </c>
      <c r="AM41" s="51">
        <v>44413</v>
      </c>
      <c r="AN41" s="51">
        <v>44441</v>
      </c>
      <c r="AO41" s="65">
        <v>44471</v>
      </c>
      <c r="AP41" s="64">
        <v>44216</v>
      </c>
      <c r="AQ41" s="51">
        <v>44305</v>
      </c>
      <c r="AR41" s="51">
        <v>44397</v>
      </c>
      <c r="AS41" s="65">
        <v>44484</v>
      </c>
      <c r="AT41" s="51">
        <v>44217</v>
      </c>
      <c r="AU41" s="51">
        <v>44299</v>
      </c>
      <c r="AV41" s="51">
        <v>44391</v>
      </c>
      <c r="AW41" s="51">
        <v>44497</v>
      </c>
    </row>
    <row r="42" spans="1:49" x14ac:dyDescent="0.25">
      <c r="A42" s="1">
        <v>42</v>
      </c>
      <c r="B42" s="1">
        <v>1</v>
      </c>
      <c r="C42" s="1" t="s">
        <v>43</v>
      </c>
      <c r="D42" s="1" t="s">
        <v>43</v>
      </c>
      <c r="E42" s="1" t="s">
        <v>43</v>
      </c>
      <c r="H42" s="62">
        <v>44634</v>
      </c>
      <c r="I42" s="63">
        <v>44725</v>
      </c>
      <c r="J42" s="64">
        <v>44586</v>
      </c>
      <c r="K42" s="51">
        <v>44011</v>
      </c>
      <c r="L42" s="51">
        <v>44011</v>
      </c>
      <c r="M42" s="51" t="s">
        <v>166</v>
      </c>
      <c r="N42" s="51">
        <v>44175</v>
      </c>
      <c r="O42" s="51">
        <v>44175</v>
      </c>
      <c r="P42" s="51">
        <v>44175</v>
      </c>
      <c r="Q42" s="51">
        <v>44530</v>
      </c>
      <c r="R42" s="64">
        <v>44153</v>
      </c>
      <c r="S42" s="51">
        <v>44182</v>
      </c>
      <c r="T42" s="51">
        <v>44216</v>
      </c>
      <c r="U42" s="51">
        <v>44235</v>
      </c>
      <c r="V42" s="51">
        <v>44273</v>
      </c>
      <c r="W42" s="51">
        <v>44302</v>
      </c>
      <c r="X42" s="51">
        <v>44334</v>
      </c>
      <c r="Y42" s="51">
        <v>44363</v>
      </c>
      <c r="Z42" s="51">
        <v>44396</v>
      </c>
      <c r="AA42" s="51">
        <v>44425</v>
      </c>
      <c r="AB42" s="51">
        <v>44454</v>
      </c>
      <c r="AC42" s="65">
        <v>44488</v>
      </c>
      <c r="AD42" s="64">
        <v>44144</v>
      </c>
      <c r="AE42" s="51">
        <v>44169</v>
      </c>
      <c r="AF42" s="51">
        <v>44204</v>
      </c>
      <c r="AG42" s="51">
        <v>44237</v>
      </c>
      <c r="AH42" s="51">
        <v>44264</v>
      </c>
      <c r="AI42" s="51">
        <v>44293</v>
      </c>
      <c r="AJ42" s="51">
        <v>44326</v>
      </c>
      <c r="AK42" s="51">
        <v>44356</v>
      </c>
      <c r="AL42" s="51">
        <v>44389</v>
      </c>
      <c r="AM42" s="51">
        <v>44414</v>
      </c>
      <c r="AN42" s="51">
        <v>44448</v>
      </c>
      <c r="AO42" s="65">
        <v>44477</v>
      </c>
      <c r="AP42" s="64">
        <v>44216</v>
      </c>
      <c r="AQ42" s="51">
        <v>44305</v>
      </c>
      <c r="AR42" s="51">
        <v>44397</v>
      </c>
      <c r="AS42" s="65">
        <v>44489</v>
      </c>
      <c r="AT42" s="51">
        <v>44211</v>
      </c>
      <c r="AU42" s="51">
        <v>44302</v>
      </c>
      <c r="AV42" s="51">
        <v>44393</v>
      </c>
      <c r="AW42" s="51">
        <v>44488</v>
      </c>
    </row>
    <row r="43" spans="1:49" x14ac:dyDescent="0.25">
      <c r="A43" s="1">
        <v>43</v>
      </c>
      <c r="B43" s="1">
        <v>1</v>
      </c>
      <c r="C43" s="1" t="s">
        <v>44</v>
      </c>
      <c r="D43" s="1" t="s">
        <v>44</v>
      </c>
      <c r="E43" s="1" t="s">
        <v>44</v>
      </c>
      <c r="H43" s="62">
        <v>44573</v>
      </c>
      <c r="I43" s="63">
        <v>44720</v>
      </c>
      <c r="J43" s="56" t="s">
        <v>166</v>
      </c>
      <c r="K43" s="51">
        <v>44013</v>
      </c>
      <c r="L43" s="51">
        <v>44013</v>
      </c>
      <c r="M43" s="51" t="s">
        <v>166</v>
      </c>
      <c r="N43" s="51">
        <v>44176</v>
      </c>
      <c r="O43" s="51">
        <v>44176</v>
      </c>
      <c r="P43" s="51">
        <v>44176</v>
      </c>
      <c r="Q43" s="51">
        <v>44503</v>
      </c>
      <c r="R43" s="64">
        <v>44154</v>
      </c>
      <c r="S43" s="51">
        <v>44182</v>
      </c>
      <c r="T43" s="51">
        <v>44215</v>
      </c>
      <c r="U43" s="51">
        <v>44238</v>
      </c>
      <c r="V43" s="51">
        <v>44267</v>
      </c>
      <c r="W43" s="51">
        <v>44300</v>
      </c>
      <c r="X43" s="51">
        <v>44327</v>
      </c>
      <c r="Y43" s="51">
        <v>44368</v>
      </c>
      <c r="Z43" s="51">
        <v>44393</v>
      </c>
      <c r="AA43" s="51">
        <v>44426</v>
      </c>
      <c r="AB43" s="51">
        <v>44456</v>
      </c>
      <c r="AC43" s="65">
        <v>44488</v>
      </c>
      <c r="AD43" s="64">
        <v>44144</v>
      </c>
      <c r="AE43" s="51">
        <v>44183</v>
      </c>
      <c r="AF43" s="51">
        <v>44207</v>
      </c>
      <c r="AG43" s="51">
        <v>44236</v>
      </c>
      <c r="AH43" s="51">
        <v>44264</v>
      </c>
      <c r="AI43" s="51">
        <v>44305</v>
      </c>
      <c r="AJ43" s="51">
        <v>44327</v>
      </c>
      <c r="AK43" s="51">
        <v>44356</v>
      </c>
      <c r="AL43" s="51">
        <v>44393</v>
      </c>
      <c r="AM43" s="51">
        <v>44426</v>
      </c>
      <c r="AN43" s="51">
        <v>44453</v>
      </c>
      <c r="AO43" s="65">
        <v>44482</v>
      </c>
      <c r="AP43" s="64">
        <v>44215</v>
      </c>
      <c r="AQ43" s="51">
        <v>44305</v>
      </c>
      <c r="AR43" s="51">
        <v>44393</v>
      </c>
      <c r="AS43" s="65">
        <v>44487</v>
      </c>
      <c r="AT43" s="51">
        <v>44218</v>
      </c>
      <c r="AU43" s="51">
        <v>44315</v>
      </c>
      <c r="AV43" s="51">
        <v>44404</v>
      </c>
      <c r="AW43" s="51">
        <v>44498</v>
      </c>
    </row>
    <row r="44" spans="1:49" x14ac:dyDescent="0.25">
      <c r="A44" s="1">
        <v>13</v>
      </c>
      <c r="B44" s="1">
        <v>1</v>
      </c>
      <c r="C44" s="1" t="s">
        <v>14</v>
      </c>
      <c r="D44" s="1" t="s">
        <v>76</v>
      </c>
      <c r="E44" s="1" t="s">
        <v>76</v>
      </c>
      <c r="H44" s="62">
        <v>44734</v>
      </c>
      <c r="I44" s="63">
        <v>44739</v>
      </c>
      <c r="J44" s="56" t="s">
        <v>166</v>
      </c>
      <c r="K44" s="51">
        <v>44012</v>
      </c>
      <c r="L44" s="51">
        <v>44012</v>
      </c>
      <c r="M44" s="51" t="s">
        <v>166</v>
      </c>
      <c r="N44" s="51">
        <v>44175</v>
      </c>
      <c r="O44" s="51">
        <v>44175</v>
      </c>
      <c r="P44" s="51">
        <v>44175</v>
      </c>
      <c r="Q44" s="51">
        <v>44531</v>
      </c>
      <c r="R44" s="64">
        <v>44154</v>
      </c>
      <c r="S44" s="51">
        <v>44182</v>
      </c>
      <c r="T44" s="51">
        <v>44212</v>
      </c>
      <c r="U44" s="51">
        <v>44244</v>
      </c>
      <c r="V44" s="51">
        <v>44272</v>
      </c>
      <c r="W44" s="51">
        <v>44305</v>
      </c>
      <c r="X44" s="51">
        <v>44378</v>
      </c>
      <c r="Y44" s="51">
        <v>44340</v>
      </c>
      <c r="Z44" s="51">
        <v>44391</v>
      </c>
      <c r="AA44" s="51">
        <v>44421</v>
      </c>
      <c r="AB44" s="51">
        <v>44449</v>
      </c>
      <c r="AC44" s="65">
        <v>44489</v>
      </c>
      <c r="AD44" s="64">
        <v>44151</v>
      </c>
      <c r="AE44" s="51">
        <v>44181</v>
      </c>
      <c r="AF44" s="51">
        <v>44211</v>
      </c>
      <c r="AG44" s="51">
        <v>44244</v>
      </c>
      <c r="AH44" s="51">
        <v>44271</v>
      </c>
      <c r="AI44" s="51">
        <v>44305</v>
      </c>
      <c r="AJ44" s="51">
        <v>44333</v>
      </c>
      <c r="AK44" s="51">
        <v>44362</v>
      </c>
      <c r="AL44" s="51">
        <v>44390</v>
      </c>
      <c r="AM44" s="51">
        <v>44426</v>
      </c>
      <c r="AN44" s="51">
        <v>44455</v>
      </c>
      <c r="AO44" s="65">
        <v>44488</v>
      </c>
      <c r="AP44" s="64">
        <v>44215</v>
      </c>
      <c r="AQ44" s="51">
        <v>44305</v>
      </c>
      <c r="AR44" s="51">
        <v>44411</v>
      </c>
      <c r="AS44" s="65">
        <v>44489</v>
      </c>
      <c r="AT44" s="51">
        <v>44215</v>
      </c>
      <c r="AU44" s="51">
        <v>44305</v>
      </c>
      <c r="AV44" s="51">
        <v>44390</v>
      </c>
      <c r="AW44" s="51">
        <v>44488</v>
      </c>
    </row>
    <row r="45" spans="1:49" x14ac:dyDescent="0.25">
      <c r="A45" s="1">
        <v>44</v>
      </c>
      <c r="B45" s="1">
        <v>1</v>
      </c>
      <c r="C45" s="1" t="s">
        <v>45</v>
      </c>
      <c r="D45" s="1" t="s">
        <v>45</v>
      </c>
      <c r="E45" s="1" t="s">
        <v>45</v>
      </c>
      <c r="H45" s="62">
        <v>44623</v>
      </c>
      <c r="I45" s="63">
        <v>44656</v>
      </c>
      <c r="J45" s="64">
        <v>44587</v>
      </c>
      <c r="K45" s="51">
        <v>44008</v>
      </c>
      <c r="L45" s="51">
        <v>44006</v>
      </c>
      <c r="M45" s="51" t="s">
        <v>166</v>
      </c>
      <c r="N45" s="51">
        <v>44176</v>
      </c>
      <c r="O45" s="51">
        <v>44176</v>
      </c>
      <c r="P45" s="51">
        <v>44176</v>
      </c>
      <c r="Q45" s="51">
        <v>44571</v>
      </c>
      <c r="R45" s="64">
        <v>44155</v>
      </c>
      <c r="S45" s="51">
        <v>44183</v>
      </c>
      <c r="T45" s="51">
        <v>44216</v>
      </c>
      <c r="U45" s="51">
        <v>44249</v>
      </c>
      <c r="V45" s="51">
        <v>44277</v>
      </c>
      <c r="W45" s="51">
        <v>44307</v>
      </c>
      <c r="X45" s="51">
        <v>44336</v>
      </c>
      <c r="Y45" s="51">
        <v>44368</v>
      </c>
      <c r="Z45" s="51">
        <v>44397</v>
      </c>
      <c r="AA45" s="51">
        <v>44424</v>
      </c>
      <c r="AB45" s="51">
        <v>44463</v>
      </c>
      <c r="AC45" s="65">
        <v>44502</v>
      </c>
      <c r="AD45" s="64">
        <v>44155</v>
      </c>
      <c r="AE45" s="51">
        <v>44183</v>
      </c>
      <c r="AF45" s="51">
        <v>44216</v>
      </c>
      <c r="AG45" s="51">
        <v>44249</v>
      </c>
      <c r="AH45" s="51">
        <v>44277</v>
      </c>
      <c r="AI45" s="51">
        <v>44307</v>
      </c>
      <c r="AJ45" s="51">
        <v>44336</v>
      </c>
      <c r="AK45" s="51">
        <v>44368</v>
      </c>
      <c r="AL45" s="51">
        <v>44407</v>
      </c>
      <c r="AM45" s="51">
        <v>44434</v>
      </c>
      <c r="AN45" s="51">
        <v>44463</v>
      </c>
      <c r="AO45" s="65">
        <v>44502</v>
      </c>
      <c r="AP45" s="64">
        <v>44216</v>
      </c>
      <c r="AQ45" s="51">
        <v>44307</v>
      </c>
      <c r="AR45" s="51">
        <v>44410</v>
      </c>
      <c r="AS45" s="65">
        <v>44509</v>
      </c>
      <c r="AT45" s="51"/>
      <c r="AU45" s="51">
        <v>44309</v>
      </c>
      <c r="AV45" s="51">
        <v>44407</v>
      </c>
      <c r="AW45" s="51">
        <v>44502</v>
      </c>
    </row>
    <row r="46" spans="1:49" x14ac:dyDescent="0.25">
      <c r="A46" s="1">
        <v>45</v>
      </c>
      <c r="B46" s="1">
        <v>1</v>
      </c>
      <c r="C46" s="1" t="s">
        <v>46</v>
      </c>
      <c r="D46" s="1" t="s">
        <v>46</v>
      </c>
      <c r="E46" s="1" t="s">
        <v>46</v>
      </c>
      <c r="H46" s="62">
        <v>44607</v>
      </c>
      <c r="I46" s="63"/>
      <c r="J46" s="64">
        <v>44581</v>
      </c>
      <c r="K46" s="51">
        <v>44013</v>
      </c>
      <c r="L46" s="51">
        <v>44013</v>
      </c>
      <c r="M46" s="51" t="s">
        <v>166</v>
      </c>
      <c r="N46" s="51">
        <v>44176</v>
      </c>
      <c r="O46" s="51">
        <v>44176</v>
      </c>
      <c r="P46" s="51">
        <v>44176</v>
      </c>
      <c r="Q46" s="51">
        <v>44531</v>
      </c>
      <c r="R46" s="64">
        <v>44155</v>
      </c>
      <c r="S46" s="51">
        <v>44179</v>
      </c>
      <c r="T46" s="51">
        <v>44216</v>
      </c>
      <c r="U46" s="51">
        <v>44239</v>
      </c>
      <c r="V46" s="51">
        <v>44272</v>
      </c>
      <c r="W46" s="51">
        <v>44306</v>
      </c>
      <c r="X46" s="51">
        <v>44335</v>
      </c>
      <c r="Y46" s="51">
        <v>44364</v>
      </c>
      <c r="Z46" s="51">
        <v>44396</v>
      </c>
      <c r="AA46" s="51">
        <v>44427</v>
      </c>
      <c r="AB46" s="51">
        <v>44454</v>
      </c>
      <c r="AC46" s="65">
        <v>44488</v>
      </c>
      <c r="AD46" s="64">
        <v>44155</v>
      </c>
      <c r="AE46" s="51">
        <v>44179</v>
      </c>
      <c r="AF46" s="51">
        <v>44215</v>
      </c>
      <c r="AG46" s="51">
        <v>44239</v>
      </c>
      <c r="AH46" s="51">
        <v>44272</v>
      </c>
      <c r="AI46" s="51">
        <v>44305</v>
      </c>
      <c r="AJ46" s="51">
        <v>44335</v>
      </c>
      <c r="AK46" s="51">
        <v>44363</v>
      </c>
      <c r="AL46" s="51">
        <v>44391</v>
      </c>
      <c r="AM46" s="51">
        <v>44427</v>
      </c>
      <c r="AN46" s="51">
        <v>44453</v>
      </c>
      <c r="AO46" s="65">
        <v>44487</v>
      </c>
      <c r="AP46" s="64">
        <v>44216</v>
      </c>
      <c r="AQ46" s="51">
        <v>44306</v>
      </c>
      <c r="AR46" s="51">
        <v>44399</v>
      </c>
      <c r="AS46" s="65">
        <v>44491</v>
      </c>
      <c r="AT46" s="51">
        <v>44216</v>
      </c>
      <c r="AU46" s="51">
        <v>44307</v>
      </c>
      <c r="AV46" s="51">
        <v>44393</v>
      </c>
      <c r="AW46" s="51">
        <v>44497</v>
      </c>
    </row>
    <row r="47" spans="1:49" x14ac:dyDescent="0.25">
      <c r="A47" s="1">
        <v>46</v>
      </c>
      <c r="B47" s="1">
        <v>1</v>
      </c>
      <c r="C47" s="1" t="s">
        <v>47</v>
      </c>
      <c r="D47" s="1" t="s">
        <v>47</v>
      </c>
      <c r="E47" s="1" t="s">
        <v>47</v>
      </c>
      <c r="H47" s="62">
        <v>44664</v>
      </c>
      <c r="I47" s="63">
        <v>44687</v>
      </c>
      <c r="J47" s="56" t="s">
        <v>166</v>
      </c>
      <c r="K47" s="51">
        <v>44013</v>
      </c>
      <c r="L47" s="51">
        <v>44013</v>
      </c>
      <c r="M47" s="51" t="s">
        <v>166</v>
      </c>
      <c r="N47" s="51">
        <v>44176</v>
      </c>
      <c r="O47" s="51">
        <v>44176</v>
      </c>
      <c r="P47" s="51">
        <v>44176</v>
      </c>
      <c r="Q47" s="51">
        <v>44512</v>
      </c>
      <c r="R47" s="64">
        <v>44153</v>
      </c>
      <c r="S47" s="51">
        <v>44186</v>
      </c>
      <c r="T47" s="51">
        <v>44216</v>
      </c>
      <c r="U47" s="51">
        <v>44243</v>
      </c>
      <c r="V47" s="51">
        <v>44274</v>
      </c>
      <c r="W47" s="51">
        <v>44306</v>
      </c>
      <c r="X47" s="51">
        <v>44336</v>
      </c>
      <c r="Y47" s="51">
        <v>44368</v>
      </c>
      <c r="Z47" s="51">
        <v>44386</v>
      </c>
      <c r="AA47" s="51">
        <v>44428</v>
      </c>
      <c r="AB47" s="51">
        <v>44441</v>
      </c>
      <c r="AC47" s="65">
        <v>44489</v>
      </c>
      <c r="AD47" s="64">
        <v>44153</v>
      </c>
      <c r="AE47" s="51">
        <v>44186</v>
      </c>
      <c r="AF47" s="51">
        <v>44216</v>
      </c>
      <c r="AG47" s="51">
        <v>44243</v>
      </c>
      <c r="AH47" s="51">
        <v>44274</v>
      </c>
      <c r="AI47" s="51">
        <v>44295</v>
      </c>
      <c r="AJ47" s="51">
        <v>44327</v>
      </c>
      <c r="AK47" s="51">
        <v>44356</v>
      </c>
      <c r="AL47" s="51">
        <v>44386</v>
      </c>
      <c r="AM47" s="51">
        <v>44417</v>
      </c>
      <c r="AN47" s="51">
        <v>44446</v>
      </c>
      <c r="AO47" s="65">
        <v>44475</v>
      </c>
      <c r="AP47" s="64">
        <v>44209</v>
      </c>
      <c r="AQ47" s="51">
        <v>44300</v>
      </c>
      <c r="AR47" s="51">
        <v>44397</v>
      </c>
      <c r="AS47" s="65">
        <v>44483</v>
      </c>
      <c r="AT47" s="51">
        <v>44223</v>
      </c>
      <c r="AU47" s="51">
        <v>44313</v>
      </c>
      <c r="AV47" s="51">
        <v>44397</v>
      </c>
      <c r="AW47" s="51">
        <v>44494</v>
      </c>
    </row>
    <row r="48" spans="1:49" x14ac:dyDescent="0.25">
      <c r="A48" s="1">
        <v>47</v>
      </c>
      <c r="B48" s="1">
        <v>1</v>
      </c>
      <c r="C48" s="1" t="s">
        <v>48</v>
      </c>
      <c r="D48" s="1" t="s">
        <v>48</v>
      </c>
      <c r="E48" s="1" t="s">
        <v>48</v>
      </c>
      <c r="H48" s="62">
        <v>44585</v>
      </c>
      <c r="I48" s="63">
        <v>44727</v>
      </c>
      <c r="J48" s="64">
        <v>44580</v>
      </c>
      <c r="K48" s="51">
        <v>44013</v>
      </c>
      <c r="L48" s="51">
        <v>44013</v>
      </c>
      <c r="M48" s="51" t="s">
        <v>166</v>
      </c>
      <c r="N48" s="51">
        <v>44176</v>
      </c>
      <c r="O48" s="51">
        <v>44176</v>
      </c>
      <c r="P48" s="51">
        <v>44180</v>
      </c>
      <c r="Q48" s="51">
        <v>44531</v>
      </c>
      <c r="R48" s="64">
        <v>44153</v>
      </c>
      <c r="S48" s="51">
        <v>44183</v>
      </c>
      <c r="T48" s="51">
        <v>44215</v>
      </c>
      <c r="U48" s="51">
        <v>44246</v>
      </c>
      <c r="V48" s="51">
        <v>44272</v>
      </c>
      <c r="W48" s="51">
        <v>44305</v>
      </c>
      <c r="X48" s="51">
        <v>44335</v>
      </c>
      <c r="Y48" s="51">
        <v>44364</v>
      </c>
      <c r="Z48" s="51">
        <v>44396</v>
      </c>
      <c r="AA48" s="51">
        <v>44428</v>
      </c>
      <c r="AB48" s="51">
        <v>44459</v>
      </c>
      <c r="AC48" s="65">
        <v>44489</v>
      </c>
      <c r="AD48" s="64">
        <v>44153</v>
      </c>
      <c r="AE48" s="51">
        <v>44183</v>
      </c>
      <c r="AF48" s="51">
        <v>44215</v>
      </c>
      <c r="AG48" s="51">
        <v>44246</v>
      </c>
      <c r="AH48" s="51">
        <v>44272</v>
      </c>
      <c r="AI48" s="51">
        <v>44305</v>
      </c>
      <c r="AJ48" s="51">
        <v>44335</v>
      </c>
      <c r="AK48" s="51">
        <v>44364</v>
      </c>
      <c r="AL48" s="51">
        <v>44396</v>
      </c>
      <c r="AM48" s="51">
        <v>44428</v>
      </c>
      <c r="AN48" s="51">
        <v>44459</v>
      </c>
      <c r="AO48" s="65">
        <v>44489</v>
      </c>
      <c r="AP48" s="64">
        <v>44224</v>
      </c>
      <c r="AQ48" s="51">
        <v>44298</v>
      </c>
      <c r="AR48" s="51">
        <v>44386</v>
      </c>
      <c r="AS48" s="65">
        <v>44474</v>
      </c>
      <c r="AT48" s="51">
        <v>44227</v>
      </c>
      <c r="AU48" s="51">
        <v>44309</v>
      </c>
      <c r="AV48" s="51">
        <v>44418</v>
      </c>
      <c r="AW48" s="51">
        <v>44501</v>
      </c>
    </row>
    <row r="49" spans="1:49" x14ac:dyDescent="0.25">
      <c r="A49" s="1">
        <v>48</v>
      </c>
      <c r="B49" s="1">
        <v>1</v>
      </c>
      <c r="C49" s="1" t="s">
        <v>49</v>
      </c>
      <c r="D49" s="1" t="s">
        <v>49</v>
      </c>
      <c r="E49" s="1" t="s">
        <v>49</v>
      </c>
      <c r="H49" s="62">
        <v>44623</v>
      </c>
      <c r="I49" s="63">
        <v>44683</v>
      </c>
      <c r="J49" s="56" t="s">
        <v>166</v>
      </c>
      <c r="K49" s="51">
        <v>44011</v>
      </c>
      <c r="L49" s="51">
        <v>44011</v>
      </c>
      <c r="M49" s="51" t="s">
        <v>166</v>
      </c>
      <c r="N49" s="51">
        <v>44168</v>
      </c>
      <c r="O49" s="51">
        <v>44168</v>
      </c>
      <c r="P49" s="51">
        <v>44168</v>
      </c>
      <c r="Q49" s="51">
        <v>44518</v>
      </c>
      <c r="R49" s="64">
        <v>44153</v>
      </c>
      <c r="S49" s="51">
        <v>44182</v>
      </c>
      <c r="T49" s="51">
        <v>44215</v>
      </c>
      <c r="U49" s="51">
        <v>44236</v>
      </c>
      <c r="V49" s="51">
        <v>44272</v>
      </c>
      <c r="W49" s="51">
        <v>44305</v>
      </c>
      <c r="X49" s="51">
        <v>44330</v>
      </c>
      <c r="Y49" s="51">
        <v>44364</v>
      </c>
      <c r="Z49" s="51">
        <v>44396</v>
      </c>
      <c r="AA49" s="51">
        <v>44426</v>
      </c>
      <c r="AB49" s="51">
        <v>44459</v>
      </c>
      <c r="AC49" s="65">
        <v>44488</v>
      </c>
      <c r="AD49" s="64">
        <v>44153</v>
      </c>
      <c r="AE49" s="51">
        <v>44182</v>
      </c>
      <c r="AF49" s="51">
        <v>44215</v>
      </c>
      <c r="AG49" s="51">
        <v>44244</v>
      </c>
      <c r="AH49" s="51">
        <v>44272</v>
      </c>
      <c r="AI49" s="51">
        <v>44305</v>
      </c>
      <c r="AJ49" s="51">
        <v>44330</v>
      </c>
      <c r="AK49" s="51">
        <v>44364</v>
      </c>
      <c r="AL49" s="51">
        <v>44397</v>
      </c>
      <c r="AM49" s="51">
        <v>44426</v>
      </c>
      <c r="AN49" s="51">
        <v>44459</v>
      </c>
      <c r="AO49" s="65">
        <v>44488</v>
      </c>
      <c r="AP49" s="64">
        <v>44215</v>
      </c>
      <c r="AQ49" s="51">
        <v>44305</v>
      </c>
      <c r="AR49" s="51">
        <v>44397</v>
      </c>
      <c r="AS49" s="65">
        <v>44488</v>
      </c>
      <c r="AT49" s="51">
        <v>44215</v>
      </c>
      <c r="AU49" s="51">
        <v>44305</v>
      </c>
      <c r="AV49" s="51">
        <v>44397</v>
      </c>
      <c r="AW49" s="51">
        <v>44488</v>
      </c>
    </row>
    <row r="50" spans="1:49" x14ac:dyDescent="0.25">
      <c r="A50" s="1">
        <v>49</v>
      </c>
      <c r="B50" s="1">
        <v>1</v>
      </c>
      <c r="C50" s="1" t="s">
        <v>50</v>
      </c>
      <c r="D50" s="1" t="s">
        <v>50</v>
      </c>
      <c r="E50" s="1" t="s">
        <v>50</v>
      </c>
      <c r="H50" s="62">
        <v>44623</v>
      </c>
      <c r="I50" s="63">
        <v>44748</v>
      </c>
      <c r="J50" s="64">
        <v>44586</v>
      </c>
      <c r="K50" s="51">
        <v>44000</v>
      </c>
      <c r="L50" s="51">
        <v>44000</v>
      </c>
      <c r="M50" s="51" t="s">
        <v>166</v>
      </c>
      <c r="N50" s="51">
        <v>44152</v>
      </c>
      <c r="O50" s="51">
        <v>44152</v>
      </c>
      <c r="P50" s="51">
        <v>44152</v>
      </c>
      <c r="Q50" s="51">
        <v>44517</v>
      </c>
      <c r="R50" s="64">
        <v>44153</v>
      </c>
      <c r="S50" s="51">
        <v>44174</v>
      </c>
      <c r="T50" s="51">
        <v>44204</v>
      </c>
      <c r="U50" s="51">
        <v>44237</v>
      </c>
      <c r="V50" s="51">
        <v>44264</v>
      </c>
      <c r="W50" s="51">
        <v>44295</v>
      </c>
      <c r="X50" s="51">
        <v>44323</v>
      </c>
      <c r="Y50" s="51">
        <v>44357</v>
      </c>
      <c r="Z50" s="51">
        <v>44396</v>
      </c>
      <c r="AA50" s="51">
        <v>44418</v>
      </c>
      <c r="AB50" s="51">
        <v>44449</v>
      </c>
      <c r="AC50" s="65">
        <v>44477</v>
      </c>
      <c r="AD50" s="64">
        <v>44145</v>
      </c>
      <c r="AE50" s="51">
        <v>44175</v>
      </c>
      <c r="AF50" s="51">
        <v>44209</v>
      </c>
      <c r="AG50" s="51">
        <v>44237</v>
      </c>
      <c r="AH50" s="51">
        <v>44264</v>
      </c>
      <c r="AI50" s="51">
        <v>44300</v>
      </c>
      <c r="AJ50" s="51">
        <v>44333</v>
      </c>
      <c r="AK50" s="51">
        <v>44356</v>
      </c>
      <c r="AL50" s="51">
        <v>44396</v>
      </c>
      <c r="AM50" s="51">
        <v>44427</v>
      </c>
      <c r="AN50" s="51">
        <v>44452</v>
      </c>
      <c r="AO50" s="65">
        <v>44484</v>
      </c>
      <c r="AP50" s="64">
        <v>44216</v>
      </c>
      <c r="AQ50" s="51">
        <v>44306</v>
      </c>
      <c r="AR50" s="51">
        <v>44397</v>
      </c>
      <c r="AS50" s="65">
        <v>44480</v>
      </c>
      <c r="AT50" s="51">
        <v>44223</v>
      </c>
      <c r="AU50" s="51">
        <v>44313</v>
      </c>
      <c r="AV50" s="51">
        <v>44406</v>
      </c>
      <c r="AW50" s="51">
        <v>44497</v>
      </c>
    </row>
    <row r="51" spans="1:49" x14ac:dyDescent="0.25">
      <c r="A51" s="1">
        <v>50</v>
      </c>
      <c r="B51" s="1">
        <v>1</v>
      </c>
      <c r="C51" s="1" t="s">
        <v>51</v>
      </c>
      <c r="D51" s="1" t="s">
        <v>51</v>
      </c>
      <c r="E51" s="1" t="s">
        <v>51</v>
      </c>
      <c r="H51" s="62">
        <v>44733</v>
      </c>
      <c r="I51" s="63">
        <v>44741</v>
      </c>
      <c r="J51" s="64">
        <v>44581</v>
      </c>
      <c r="K51" s="51">
        <v>44013</v>
      </c>
      <c r="L51" s="51">
        <v>44013</v>
      </c>
      <c r="M51" s="51" t="s">
        <v>166</v>
      </c>
      <c r="N51" s="51">
        <v>44176</v>
      </c>
      <c r="O51" s="51">
        <v>44176</v>
      </c>
      <c r="P51" s="51">
        <v>44176</v>
      </c>
      <c r="Q51" s="51">
        <v>44519</v>
      </c>
      <c r="R51" s="64">
        <v>44158</v>
      </c>
      <c r="S51" s="51">
        <v>44183</v>
      </c>
      <c r="T51" s="51">
        <v>44216</v>
      </c>
      <c r="U51" s="51">
        <v>44236</v>
      </c>
      <c r="V51" s="51">
        <v>44274</v>
      </c>
      <c r="W51" s="51">
        <v>44306</v>
      </c>
      <c r="X51" s="51">
        <v>44336</v>
      </c>
      <c r="Y51" s="51">
        <v>44365</v>
      </c>
      <c r="Z51" s="51">
        <v>44396</v>
      </c>
      <c r="AA51" s="51">
        <v>44428</v>
      </c>
      <c r="AB51" s="51">
        <v>44459</v>
      </c>
      <c r="AC51" s="65">
        <v>44489</v>
      </c>
      <c r="AD51" s="64">
        <v>44145</v>
      </c>
      <c r="AE51" s="51">
        <v>44179</v>
      </c>
      <c r="AF51" s="51">
        <v>44211</v>
      </c>
      <c r="AG51" s="51">
        <v>44243</v>
      </c>
      <c r="AH51" s="51">
        <v>44267</v>
      </c>
      <c r="AI51" s="51">
        <v>44301</v>
      </c>
      <c r="AJ51" s="51">
        <v>44333</v>
      </c>
      <c r="AK51" s="51">
        <v>44363</v>
      </c>
      <c r="AL51" s="51">
        <v>44396</v>
      </c>
      <c r="AM51" s="51">
        <v>44427</v>
      </c>
      <c r="AN51" s="51">
        <v>44454</v>
      </c>
      <c r="AO51" s="65">
        <v>44487</v>
      </c>
      <c r="AP51" s="64">
        <v>44211</v>
      </c>
      <c r="AQ51" s="51">
        <v>44302</v>
      </c>
      <c r="AR51" s="51">
        <v>44393</v>
      </c>
      <c r="AS51" s="65">
        <v>44487</v>
      </c>
      <c r="AT51" s="51">
        <v>44224</v>
      </c>
      <c r="AU51" s="51">
        <v>44313</v>
      </c>
      <c r="AV51" s="51">
        <v>44400</v>
      </c>
      <c r="AW51" s="51">
        <v>44497</v>
      </c>
    </row>
    <row r="52" spans="1:49" x14ac:dyDescent="0.25">
      <c r="A52" s="1">
        <v>51</v>
      </c>
      <c r="B52" s="1">
        <v>1</v>
      </c>
      <c r="C52" s="1" t="s">
        <v>52</v>
      </c>
      <c r="D52" s="1" t="s">
        <v>52</v>
      </c>
      <c r="E52" s="1" t="s">
        <v>52</v>
      </c>
      <c r="H52" s="62">
        <v>44649</v>
      </c>
      <c r="I52" s="63">
        <v>44713</v>
      </c>
      <c r="J52" s="64">
        <v>44581</v>
      </c>
      <c r="K52" s="51">
        <v>44013</v>
      </c>
      <c r="L52" s="51">
        <v>44013</v>
      </c>
      <c r="M52" s="51" t="s">
        <v>166</v>
      </c>
      <c r="N52" s="51">
        <v>44176</v>
      </c>
      <c r="O52" s="51">
        <v>44176</v>
      </c>
      <c r="P52" s="51">
        <v>44176</v>
      </c>
      <c r="Q52" s="51">
        <v>44526</v>
      </c>
      <c r="R52" s="64">
        <v>44154</v>
      </c>
      <c r="S52" s="51">
        <v>44186</v>
      </c>
      <c r="T52" s="51">
        <v>44217</v>
      </c>
      <c r="U52" s="51">
        <v>44246</v>
      </c>
      <c r="V52" s="51">
        <v>44277</v>
      </c>
      <c r="W52" s="51">
        <v>44306</v>
      </c>
      <c r="X52" s="51">
        <v>44335</v>
      </c>
      <c r="Y52" s="51">
        <v>44365</v>
      </c>
      <c r="Z52" s="51">
        <v>44396</v>
      </c>
      <c r="AA52" s="51">
        <v>44426</v>
      </c>
      <c r="AB52" s="51">
        <v>44459</v>
      </c>
      <c r="AC52" s="65">
        <v>44489</v>
      </c>
      <c r="AD52" s="64">
        <v>44151</v>
      </c>
      <c r="AE52" s="51">
        <v>44176</v>
      </c>
      <c r="AF52" s="51">
        <v>44210</v>
      </c>
      <c r="AG52" s="51">
        <v>44244</v>
      </c>
      <c r="AH52" s="51">
        <v>44274</v>
      </c>
      <c r="AI52" s="51">
        <v>44302</v>
      </c>
      <c r="AJ52" s="51">
        <v>44333</v>
      </c>
      <c r="AK52" s="51">
        <v>44364</v>
      </c>
      <c r="AL52" s="51">
        <v>44393</v>
      </c>
      <c r="AM52" s="51">
        <v>44426</v>
      </c>
      <c r="AN52" s="51">
        <v>44454</v>
      </c>
      <c r="AO52" s="65">
        <v>44485</v>
      </c>
      <c r="AP52" s="64">
        <v>44221</v>
      </c>
      <c r="AQ52" s="51">
        <v>44306</v>
      </c>
      <c r="AR52" s="51">
        <v>44396</v>
      </c>
      <c r="AS52" s="65">
        <v>44487</v>
      </c>
      <c r="AT52" s="51">
        <v>44217</v>
      </c>
      <c r="AU52" s="51">
        <v>44307</v>
      </c>
      <c r="AV52" s="51">
        <v>44392</v>
      </c>
      <c r="AW52" s="51">
        <v>44484</v>
      </c>
    </row>
    <row r="53" spans="1:49" x14ac:dyDescent="0.25">
      <c r="A53" s="1">
        <v>52</v>
      </c>
      <c r="B53" s="1">
        <v>1</v>
      </c>
      <c r="C53" s="1" t="s">
        <v>53</v>
      </c>
      <c r="D53" s="1" t="s">
        <v>53</v>
      </c>
      <c r="E53" s="1" t="s">
        <v>53</v>
      </c>
      <c r="H53" s="62">
        <v>44545</v>
      </c>
      <c r="I53" s="63">
        <v>44609</v>
      </c>
      <c r="J53" s="56" t="s">
        <v>166</v>
      </c>
      <c r="K53" s="51">
        <v>44013</v>
      </c>
      <c r="L53" s="51">
        <v>44013</v>
      </c>
      <c r="M53" s="51" t="s">
        <v>166</v>
      </c>
      <c r="N53" s="51">
        <v>44176</v>
      </c>
      <c r="O53" s="51">
        <v>44176</v>
      </c>
      <c r="P53" s="51">
        <v>44176</v>
      </c>
      <c r="Q53" s="51">
        <v>44529</v>
      </c>
      <c r="R53" s="64">
        <v>44155</v>
      </c>
      <c r="S53" s="51">
        <v>44186</v>
      </c>
      <c r="T53" s="51">
        <v>44216</v>
      </c>
      <c r="U53" s="51">
        <v>44236</v>
      </c>
      <c r="V53" s="51">
        <v>44260</v>
      </c>
      <c r="W53" s="51">
        <v>44306</v>
      </c>
      <c r="X53" s="51">
        <v>44336</v>
      </c>
      <c r="Y53" s="51">
        <v>44365</v>
      </c>
      <c r="Z53" s="51">
        <v>44396</v>
      </c>
      <c r="AA53" s="51">
        <v>44426</v>
      </c>
      <c r="AB53" s="51">
        <v>44459</v>
      </c>
      <c r="AC53" s="65">
        <v>44489</v>
      </c>
      <c r="AD53" s="64">
        <v>44148</v>
      </c>
      <c r="AE53" s="51">
        <v>44204</v>
      </c>
      <c r="AF53" s="51">
        <v>44204</v>
      </c>
      <c r="AG53" s="51">
        <v>44238</v>
      </c>
      <c r="AH53" s="51">
        <v>44264</v>
      </c>
      <c r="AI53" s="51">
        <v>44309</v>
      </c>
      <c r="AJ53" s="51">
        <v>44322</v>
      </c>
      <c r="AK53" s="51">
        <v>44356</v>
      </c>
      <c r="AL53" s="51">
        <v>44413</v>
      </c>
      <c r="AM53" s="51">
        <v>44413</v>
      </c>
      <c r="AN53" s="51">
        <v>44447</v>
      </c>
      <c r="AO53" s="65">
        <v>44476</v>
      </c>
      <c r="AP53" s="64">
        <v>44217</v>
      </c>
      <c r="AQ53" s="51">
        <v>44307</v>
      </c>
      <c r="AR53" s="51">
        <v>44397</v>
      </c>
      <c r="AS53" s="65">
        <v>44489</v>
      </c>
      <c r="AT53" s="51">
        <v>44218</v>
      </c>
      <c r="AU53" s="51">
        <v>44313</v>
      </c>
      <c r="AV53" s="51">
        <v>44406</v>
      </c>
      <c r="AW53" s="51">
        <v>44497</v>
      </c>
    </row>
    <row r="54" spans="1:49" x14ac:dyDescent="0.25">
      <c r="A54" s="1">
        <v>53</v>
      </c>
      <c r="B54" s="1">
        <v>1</v>
      </c>
      <c r="C54" s="1" t="s">
        <v>54</v>
      </c>
      <c r="D54" s="1" t="s">
        <v>54</v>
      </c>
      <c r="E54" s="1" t="s">
        <v>54</v>
      </c>
      <c r="H54" s="62">
        <v>44654</v>
      </c>
      <c r="I54" s="63">
        <v>44732</v>
      </c>
      <c r="J54" s="64">
        <v>44575</v>
      </c>
      <c r="K54" s="51">
        <v>44013</v>
      </c>
      <c r="L54" s="51">
        <v>44013</v>
      </c>
      <c r="M54" s="51" t="s">
        <v>166</v>
      </c>
      <c r="N54" s="51">
        <v>44176</v>
      </c>
      <c r="O54" s="51">
        <v>44176</v>
      </c>
      <c r="P54" s="51">
        <v>44176</v>
      </c>
      <c r="Q54" s="51">
        <v>44544</v>
      </c>
      <c r="R54" s="64">
        <v>44154</v>
      </c>
      <c r="S54" s="51">
        <v>44183</v>
      </c>
      <c r="T54" s="51">
        <v>44216</v>
      </c>
      <c r="U54" s="51">
        <v>44246</v>
      </c>
      <c r="V54" s="51">
        <v>44274</v>
      </c>
      <c r="W54" s="51">
        <v>44305</v>
      </c>
      <c r="X54" s="51">
        <v>44336</v>
      </c>
      <c r="Y54" s="51">
        <v>44368</v>
      </c>
      <c r="Z54" s="51">
        <v>44396</v>
      </c>
      <c r="AA54" s="51">
        <v>44428</v>
      </c>
      <c r="AB54" s="51">
        <v>44459</v>
      </c>
      <c r="AC54" s="65">
        <v>44489</v>
      </c>
      <c r="AD54" s="64">
        <v>44154</v>
      </c>
      <c r="AE54" s="51">
        <v>44183</v>
      </c>
      <c r="AF54" s="51">
        <v>44216</v>
      </c>
      <c r="AG54" s="51">
        <v>44246</v>
      </c>
      <c r="AH54" s="51">
        <v>44274</v>
      </c>
      <c r="AI54" s="51">
        <v>44305</v>
      </c>
      <c r="AJ54" s="51">
        <v>44336</v>
      </c>
      <c r="AK54" s="51">
        <v>44368</v>
      </c>
      <c r="AL54" s="51">
        <v>44397</v>
      </c>
      <c r="AM54" s="51">
        <v>44428</v>
      </c>
      <c r="AN54" s="51">
        <v>44455</v>
      </c>
      <c r="AO54" s="65">
        <v>44489</v>
      </c>
      <c r="AP54" s="64">
        <v>44216</v>
      </c>
      <c r="AQ54" s="51">
        <v>44305</v>
      </c>
      <c r="AR54" s="51">
        <v>44397</v>
      </c>
      <c r="AS54" s="65">
        <v>44489</v>
      </c>
      <c r="AT54" s="51">
        <v>44225</v>
      </c>
      <c r="AU54" s="51">
        <v>44316</v>
      </c>
      <c r="AV54" s="51">
        <v>44407</v>
      </c>
      <c r="AW54" s="51">
        <v>44495</v>
      </c>
    </row>
    <row r="55" spans="1:49" x14ac:dyDescent="0.25">
      <c r="A55" s="1">
        <v>54</v>
      </c>
      <c r="B55" s="1">
        <v>1</v>
      </c>
      <c r="C55" s="1" t="s">
        <v>55</v>
      </c>
      <c r="D55" s="1" t="s">
        <v>55</v>
      </c>
      <c r="E55" s="1" t="s">
        <v>55</v>
      </c>
      <c r="H55" s="62">
        <v>44651</v>
      </c>
      <c r="I55" s="63">
        <v>44656</v>
      </c>
      <c r="J55" s="56" t="s">
        <v>166</v>
      </c>
      <c r="K55" s="51">
        <v>44013</v>
      </c>
      <c r="L55" s="51">
        <v>44013</v>
      </c>
      <c r="M55" s="51" t="s">
        <v>166</v>
      </c>
      <c r="N55" s="51">
        <v>44176</v>
      </c>
      <c r="O55" s="51">
        <v>44176</v>
      </c>
      <c r="P55" s="51">
        <v>44176</v>
      </c>
      <c r="Q55" s="51">
        <v>44569</v>
      </c>
      <c r="R55" s="64">
        <v>44154</v>
      </c>
      <c r="S55" s="51">
        <v>44185</v>
      </c>
      <c r="T55" s="51">
        <v>44216</v>
      </c>
      <c r="U55" s="51">
        <v>44249</v>
      </c>
      <c r="V55" s="51">
        <v>44277</v>
      </c>
      <c r="W55" s="51">
        <v>44306</v>
      </c>
      <c r="X55" s="51">
        <v>44336</v>
      </c>
      <c r="Y55" s="51">
        <v>44368</v>
      </c>
      <c r="Z55" s="51">
        <v>44396</v>
      </c>
      <c r="AA55" s="51">
        <v>44428</v>
      </c>
      <c r="AB55" s="51">
        <v>44459</v>
      </c>
      <c r="AC55" s="65">
        <v>44489</v>
      </c>
      <c r="AD55" s="64">
        <v>44154</v>
      </c>
      <c r="AE55" s="51">
        <v>44185</v>
      </c>
      <c r="AF55" s="51">
        <v>44216</v>
      </c>
      <c r="AG55" s="51">
        <v>44249</v>
      </c>
      <c r="AH55" s="51">
        <v>44277</v>
      </c>
      <c r="AI55" s="51">
        <v>44306</v>
      </c>
      <c r="AJ55" s="51">
        <v>44336</v>
      </c>
      <c r="AK55" s="51">
        <v>44368</v>
      </c>
      <c r="AL55" s="51">
        <v>44397</v>
      </c>
      <c r="AM55" s="51">
        <v>44428</v>
      </c>
      <c r="AN55" s="51">
        <v>44459</v>
      </c>
      <c r="AO55" s="65">
        <v>44489</v>
      </c>
      <c r="AP55" s="64">
        <v>44216</v>
      </c>
      <c r="AQ55" s="51">
        <v>44306</v>
      </c>
      <c r="AR55" s="51">
        <v>44397</v>
      </c>
      <c r="AS55" s="65">
        <v>44489</v>
      </c>
      <c r="AT55" s="51">
        <v>44207</v>
      </c>
      <c r="AU55" s="51">
        <v>44301</v>
      </c>
      <c r="AV55" s="51">
        <v>44397</v>
      </c>
      <c r="AW55" s="51">
        <v>44499</v>
      </c>
    </row>
    <row r="56" spans="1:49" x14ac:dyDescent="0.25">
      <c r="A56" s="1">
        <v>58</v>
      </c>
      <c r="B56" s="1">
        <v>1</v>
      </c>
      <c r="C56" s="1" t="s">
        <v>59</v>
      </c>
      <c r="D56" s="1" t="s">
        <v>77</v>
      </c>
      <c r="E56" s="1" t="s">
        <v>78</v>
      </c>
      <c r="H56" s="62">
        <v>44699</v>
      </c>
      <c r="I56" s="63">
        <v>44722</v>
      </c>
      <c r="J56" s="64">
        <v>44567</v>
      </c>
      <c r="K56" s="51">
        <v>44013</v>
      </c>
      <c r="L56" s="51">
        <v>44013</v>
      </c>
      <c r="M56" s="51" t="s">
        <v>166</v>
      </c>
      <c r="N56" s="51">
        <v>44179</v>
      </c>
      <c r="O56" s="51">
        <v>44179</v>
      </c>
      <c r="P56" s="51">
        <v>44179</v>
      </c>
      <c r="Q56" s="51">
        <v>44518</v>
      </c>
      <c r="R56" s="64">
        <v>44151</v>
      </c>
      <c r="S56" s="51">
        <v>44186</v>
      </c>
      <c r="T56" s="51">
        <v>44217</v>
      </c>
      <c r="U56" s="51">
        <v>44250</v>
      </c>
      <c r="V56" s="51">
        <v>44277</v>
      </c>
      <c r="W56" s="51">
        <v>44306</v>
      </c>
      <c r="X56" s="51">
        <v>44336</v>
      </c>
      <c r="Y56" s="51">
        <v>44365</v>
      </c>
      <c r="Z56" s="51">
        <v>44396</v>
      </c>
      <c r="AA56" s="51">
        <v>44428</v>
      </c>
      <c r="AB56" s="51">
        <v>44459</v>
      </c>
      <c r="AC56" s="65">
        <v>44490</v>
      </c>
      <c r="AD56" s="64">
        <v>44154</v>
      </c>
      <c r="AE56" s="51">
        <v>44182</v>
      </c>
      <c r="AF56" s="51">
        <v>44215</v>
      </c>
      <c r="AG56" s="51">
        <v>44249</v>
      </c>
      <c r="AH56" s="51">
        <v>44264</v>
      </c>
      <c r="AI56" s="51">
        <v>44305</v>
      </c>
      <c r="AJ56" s="51">
        <v>44335</v>
      </c>
      <c r="AK56" s="51">
        <v>44365</v>
      </c>
      <c r="AL56" s="51">
        <v>44392</v>
      </c>
      <c r="AM56" s="51">
        <v>44417</v>
      </c>
      <c r="AN56" s="51">
        <v>44448</v>
      </c>
      <c r="AO56" s="65">
        <v>44489</v>
      </c>
      <c r="AP56" s="64">
        <v>44217</v>
      </c>
      <c r="AQ56" s="51">
        <v>44306</v>
      </c>
      <c r="AR56" s="51">
        <v>44397</v>
      </c>
      <c r="AS56" s="65">
        <v>44490</v>
      </c>
      <c r="AT56" s="51"/>
      <c r="AU56" s="51">
        <v>44320</v>
      </c>
      <c r="AV56" s="51">
        <v>44397</v>
      </c>
      <c r="AW56" s="51">
        <v>44496</v>
      </c>
    </row>
    <row r="57" spans="1:49" x14ac:dyDescent="0.25">
      <c r="A57" s="1">
        <v>59</v>
      </c>
      <c r="B57" s="1">
        <v>1</v>
      </c>
      <c r="C57" s="1" t="s">
        <v>60</v>
      </c>
      <c r="D57" s="1" t="s">
        <v>79</v>
      </c>
      <c r="E57" s="1" t="s">
        <v>80</v>
      </c>
      <c r="H57" s="62">
        <v>44651</v>
      </c>
      <c r="I57" s="63">
        <v>44652</v>
      </c>
      <c r="J57" s="64">
        <v>44582</v>
      </c>
      <c r="K57" s="51">
        <v>44004</v>
      </c>
      <c r="L57" s="51">
        <v>44004</v>
      </c>
      <c r="M57" s="51" t="s">
        <v>166</v>
      </c>
      <c r="N57" s="51">
        <v>44169</v>
      </c>
      <c r="O57" s="51">
        <v>44169</v>
      </c>
      <c r="P57" s="51">
        <v>44169</v>
      </c>
      <c r="Q57" s="51">
        <v>44529</v>
      </c>
      <c r="R57" s="64">
        <v>44154</v>
      </c>
      <c r="S57" s="51">
        <v>44179</v>
      </c>
      <c r="T57" s="51">
        <v>44215</v>
      </c>
      <c r="U57" s="51">
        <v>44237</v>
      </c>
      <c r="V57" s="51">
        <v>44272</v>
      </c>
      <c r="W57" s="51">
        <v>44306</v>
      </c>
      <c r="X57" s="51">
        <v>44335</v>
      </c>
      <c r="Y57" s="51">
        <v>44368</v>
      </c>
      <c r="Z57" s="51">
        <v>44396</v>
      </c>
      <c r="AA57" s="51">
        <v>44427</v>
      </c>
      <c r="AB57" s="51">
        <v>44459</v>
      </c>
      <c r="AC57" s="65">
        <v>44489</v>
      </c>
      <c r="AD57" s="64">
        <v>44154</v>
      </c>
      <c r="AE57" s="51">
        <v>44179</v>
      </c>
      <c r="AF57" s="51">
        <v>44215</v>
      </c>
      <c r="AG57" s="51">
        <v>44237</v>
      </c>
      <c r="AH57" s="51">
        <v>44272</v>
      </c>
      <c r="AI57" s="51">
        <v>44306</v>
      </c>
      <c r="AJ57" s="51">
        <v>44335</v>
      </c>
      <c r="AK57" s="51">
        <v>44368</v>
      </c>
      <c r="AL57" s="51">
        <v>44396</v>
      </c>
      <c r="AM57" s="51">
        <v>44427</v>
      </c>
      <c r="AN57" s="51">
        <v>44459</v>
      </c>
      <c r="AO57" s="65">
        <v>44489</v>
      </c>
      <c r="AP57" s="64">
        <v>44221</v>
      </c>
      <c r="AQ57" s="51">
        <v>44313</v>
      </c>
      <c r="AR57" s="51">
        <v>44403</v>
      </c>
      <c r="AS57" s="65">
        <v>44482</v>
      </c>
      <c r="AT57" s="51">
        <v>44221</v>
      </c>
      <c r="AU57" s="51">
        <v>44312</v>
      </c>
      <c r="AV57" s="51">
        <v>44403</v>
      </c>
      <c r="AW57" s="51">
        <v>44498</v>
      </c>
    </row>
    <row r="58" spans="1:49" x14ac:dyDescent="0.25">
      <c r="A58" s="1">
        <v>55</v>
      </c>
      <c r="B58" s="1">
        <v>1</v>
      </c>
      <c r="C58" s="1" t="s">
        <v>56</v>
      </c>
      <c r="D58" s="1" t="s">
        <v>56</v>
      </c>
      <c r="E58" s="1" t="s">
        <v>56</v>
      </c>
      <c r="H58" s="62">
        <v>44617</v>
      </c>
      <c r="I58" s="63">
        <v>44792</v>
      </c>
      <c r="J58" s="56" t="s">
        <v>166</v>
      </c>
      <c r="K58" s="51">
        <v>44013</v>
      </c>
      <c r="L58" s="51">
        <v>44013</v>
      </c>
      <c r="M58" s="51" t="s">
        <v>166</v>
      </c>
      <c r="N58" s="51">
        <v>44176</v>
      </c>
      <c r="O58" s="51">
        <v>44176</v>
      </c>
      <c r="P58" s="51">
        <v>44176</v>
      </c>
      <c r="Q58" s="51">
        <v>44567</v>
      </c>
      <c r="R58" s="64">
        <v>44155</v>
      </c>
      <c r="S58" s="51">
        <v>44183</v>
      </c>
      <c r="T58" s="51">
        <v>44216</v>
      </c>
      <c r="U58" s="51">
        <v>44245</v>
      </c>
      <c r="V58" s="51">
        <v>44277</v>
      </c>
      <c r="W58" s="51">
        <v>44306</v>
      </c>
      <c r="X58" s="51">
        <v>44336</v>
      </c>
      <c r="Y58" s="51">
        <v>44364</v>
      </c>
      <c r="Z58" s="51">
        <v>44396</v>
      </c>
      <c r="AA58" s="51">
        <v>44428</v>
      </c>
      <c r="AB58" s="51">
        <v>44456</v>
      </c>
      <c r="AC58" s="65">
        <v>44489</v>
      </c>
      <c r="AD58" s="64">
        <v>44155</v>
      </c>
      <c r="AE58" s="51">
        <v>44194</v>
      </c>
      <c r="AF58" s="51">
        <v>44203</v>
      </c>
      <c r="AG58" s="51">
        <v>44243</v>
      </c>
      <c r="AH58" s="51">
        <v>44278</v>
      </c>
      <c r="AI58" s="51">
        <v>44306</v>
      </c>
      <c r="AJ58" s="51">
        <v>44340</v>
      </c>
      <c r="AK58" s="51">
        <v>44351</v>
      </c>
      <c r="AL58" s="51">
        <v>44386</v>
      </c>
      <c r="AM58" s="51">
        <v>44412</v>
      </c>
      <c r="AN58" s="51">
        <v>44442</v>
      </c>
      <c r="AO58" s="65">
        <v>44474</v>
      </c>
      <c r="AP58" s="64">
        <v>44215</v>
      </c>
      <c r="AQ58" s="51">
        <v>44306</v>
      </c>
      <c r="AR58" s="51">
        <v>44403</v>
      </c>
      <c r="AS58" s="65">
        <v>44489</v>
      </c>
      <c r="AT58" s="51">
        <v>44230</v>
      </c>
      <c r="AU58" s="51">
        <v>44316</v>
      </c>
      <c r="AV58" s="51">
        <v>44407</v>
      </c>
      <c r="AW58" s="51">
        <v>44498</v>
      </c>
    </row>
    <row r="59" spans="1:49" x14ac:dyDescent="0.25">
      <c r="A59" s="1">
        <v>56</v>
      </c>
      <c r="B59" s="1">
        <v>1</v>
      </c>
      <c r="C59" s="1" t="s">
        <v>57</v>
      </c>
      <c r="D59" s="1" t="s">
        <v>57</v>
      </c>
      <c r="E59" s="1" t="s">
        <v>57</v>
      </c>
      <c r="H59" s="62">
        <v>44595</v>
      </c>
      <c r="I59" s="63">
        <v>44601</v>
      </c>
      <c r="J59" s="56">
        <v>44580</v>
      </c>
      <c r="K59" s="51">
        <v>44011</v>
      </c>
      <c r="L59" s="51">
        <v>44011</v>
      </c>
      <c r="M59" s="51" t="s">
        <v>166</v>
      </c>
      <c r="N59" s="51">
        <v>44166</v>
      </c>
      <c r="O59" s="51">
        <v>44166</v>
      </c>
      <c r="P59" s="51">
        <v>44166</v>
      </c>
      <c r="Q59" s="51">
        <v>44529</v>
      </c>
      <c r="R59" s="64">
        <v>44154</v>
      </c>
      <c r="S59" s="51">
        <v>44180</v>
      </c>
      <c r="T59" s="51">
        <v>44210</v>
      </c>
      <c r="U59" s="51">
        <v>44244</v>
      </c>
      <c r="V59" s="51">
        <v>44270</v>
      </c>
      <c r="W59" s="51">
        <v>44298</v>
      </c>
      <c r="X59" s="51">
        <v>44329</v>
      </c>
      <c r="Y59" s="51">
        <v>44362</v>
      </c>
      <c r="Z59" s="51">
        <v>44393</v>
      </c>
      <c r="AA59" s="51">
        <v>44419</v>
      </c>
      <c r="AB59" s="51">
        <v>44456</v>
      </c>
      <c r="AC59" s="65">
        <v>44488</v>
      </c>
      <c r="AD59" s="64">
        <v>44154</v>
      </c>
      <c r="AE59" s="51">
        <v>44180</v>
      </c>
      <c r="AF59" s="51">
        <v>44210</v>
      </c>
      <c r="AG59" s="51">
        <v>44244</v>
      </c>
      <c r="AH59" s="51">
        <v>44270</v>
      </c>
      <c r="AI59" s="51">
        <v>44298</v>
      </c>
      <c r="AJ59" s="51">
        <v>44329</v>
      </c>
      <c r="AK59" s="51">
        <v>44362</v>
      </c>
      <c r="AL59" s="51">
        <v>44393</v>
      </c>
      <c r="AM59" s="51">
        <v>44419</v>
      </c>
      <c r="AN59" s="51">
        <v>44456</v>
      </c>
      <c r="AO59" s="65">
        <v>44488</v>
      </c>
      <c r="AP59" s="64">
        <v>44210</v>
      </c>
      <c r="AQ59" s="51">
        <v>44298</v>
      </c>
      <c r="AR59" s="51">
        <v>44393</v>
      </c>
      <c r="AS59" s="65">
        <v>44488</v>
      </c>
      <c r="AT59" s="51">
        <v>44210</v>
      </c>
      <c r="AU59" s="51">
        <v>44301</v>
      </c>
      <c r="AV59" s="51">
        <v>44398</v>
      </c>
      <c r="AW59" s="51">
        <v>44498</v>
      </c>
    </row>
    <row r="60" spans="1:49" x14ac:dyDescent="0.25">
      <c r="A60" s="1">
        <v>57</v>
      </c>
      <c r="B60" s="1">
        <v>1</v>
      </c>
      <c r="C60" s="1" t="s">
        <v>58</v>
      </c>
      <c r="D60" s="1" t="s">
        <v>58</v>
      </c>
      <c r="E60" s="1" t="s">
        <v>58</v>
      </c>
      <c r="H60" s="62">
        <v>44638</v>
      </c>
      <c r="I60" s="63">
        <v>44678</v>
      </c>
      <c r="J60" s="56" t="s">
        <v>166</v>
      </c>
      <c r="K60" s="51">
        <v>44013</v>
      </c>
      <c r="L60" s="51">
        <v>44013</v>
      </c>
      <c r="M60" s="51" t="s">
        <v>166</v>
      </c>
      <c r="N60" s="51">
        <v>44176</v>
      </c>
      <c r="O60" s="51">
        <v>44176</v>
      </c>
      <c r="P60" s="51">
        <v>44176</v>
      </c>
      <c r="Q60" s="51">
        <v>44522</v>
      </c>
      <c r="R60" s="64">
        <v>44155</v>
      </c>
      <c r="S60" s="51">
        <v>44181</v>
      </c>
      <c r="T60" s="51">
        <v>44215</v>
      </c>
      <c r="U60" s="51">
        <v>44237</v>
      </c>
      <c r="V60" s="51">
        <v>44267</v>
      </c>
      <c r="W60" s="51">
        <v>44300</v>
      </c>
      <c r="X60" s="51">
        <v>44333</v>
      </c>
      <c r="Y60" s="51">
        <v>44364</v>
      </c>
      <c r="Z60" s="51">
        <v>44396</v>
      </c>
      <c r="AA60" s="51">
        <v>44421</v>
      </c>
      <c r="AB60" s="51">
        <v>44459</v>
      </c>
      <c r="AC60" s="65">
        <v>44489</v>
      </c>
      <c r="AD60" s="64">
        <v>44151</v>
      </c>
      <c r="AE60" s="51">
        <v>44179</v>
      </c>
      <c r="AF60" s="51">
        <v>44208</v>
      </c>
      <c r="AG60" s="51">
        <v>44237</v>
      </c>
      <c r="AH60" s="51">
        <v>44267</v>
      </c>
      <c r="AI60" s="51">
        <v>44300</v>
      </c>
      <c r="AJ60" s="51">
        <v>44326</v>
      </c>
      <c r="AK60" s="51">
        <v>44363</v>
      </c>
      <c r="AL60" s="51">
        <v>44396</v>
      </c>
      <c r="AM60" s="51">
        <v>44421</v>
      </c>
      <c r="AN60" s="51">
        <v>44448</v>
      </c>
      <c r="AO60" s="65">
        <v>44487</v>
      </c>
      <c r="AP60" s="64">
        <v>44215</v>
      </c>
      <c r="AQ60" s="51">
        <v>44305</v>
      </c>
      <c r="AR60" s="51">
        <v>44397</v>
      </c>
      <c r="AS60" s="65">
        <v>44488</v>
      </c>
      <c r="AT60" s="51">
        <v>44221</v>
      </c>
      <c r="AU60" s="51">
        <v>44315</v>
      </c>
      <c r="AV60" s="51">
        <v>44407</v>
      </c>
      <c r="AW60" s="51">
        <v>44498</v>
      </c>
    </row>
    <row r="61" spans="1:49" x14ac:dyDescent="0.25">
      <c r="A61" s="1">
        <v>60</v>
      </c>
      <c r="B61" s="1">
        <v>1</v>
      </c>
      <c r="C61" s="1" t="s">
        <v>61</v>
      </c>
      <c r="D61" s="1" t="s">
        <v>61</v>
      </c>
      <c r="E61" s="1" t="s">
        <v>61</v>
      </c>
      <c r="H61" s="62">
        <v>44657</v>
      </c>
      <c r="I61" s="63">
        <v>44679</v>
      </c>
      <c r="J61" s="56" t="s">
        <v>166</v>
      </c>
      <c r="K61" s="51">
        <v>44008</v>
      </c>
      <c r="L61" s="51">
        <v>44008</v>
      </c>
      <c r="M61" s="51" t="s">
        <v>166</v>
      </c>
      <c r="N61" s="51">
        <v>44176</v>
      </c>
      <c r="O61" s="51">
        <v>44176</v>
      </c>
      <c r="P61" s="51">
        <v>44176</v>
      </c>
      <c r="Q61" s="51">
        <v>44508</v>
      </c>
      <c r="R61" s="64">
        <v>44154</v>
      </c>
      <c r="S61" s="51">
        <v>44180</v>
      </c>
      <c r="T61" s="51">
        <v>44209</v>
      </c>
      <c r="U61" s="51">
        <v>44235</v>
      </c>
      <c r="V61" s="51">
        <v>44264</v>
      </c>
      <c r="W61" s="51">
        <v>44301</v>
      </c>
      <c r="X61" s="51">
        <v>44322</v>
      </c>
      <c r="Y61" s="51">
        <v>44356</v>
      </c>
      <c r="Z61" s="51">
        <v>44390</v>
      </c>
      <c r="AA61" s="51">
        <v>44418</v>
      </c>
      <c r="AB61" s="51">
        <v>44446</v>
      </c>
      <c r="AC61" s="65">
        <v>44481</v>
      </c>
      <c r="AD61" s="64">
        <v>44150</v>
      </c>
      <c r="AE61" s="51">
        <v>44182</v>
      </c>
      <c r="AF61" s="51">
        <v>44216</v>
      </c>
      <c r="AG61" s="51">
        <v>44242</v>
      </c>
      <c r="AH61" s="51">
        <v>44270</v>
      </c>
      <c r="AI61" s="51">
        <v>44306</v>
      </c>
      <c r="AJ61" s="51">
        <v>44334</v>
      </c>
      <c r="AK61" s="51">
        <v>44364</v>
      </c>
      <c r="AL61" s="51">
        <v>44397</v>
      </c>
      <c r="AM61" s="51">
        <v>44424</v>
      </c>
      <c r="AN61" s="51">
        <v>44459</v>
      </c>
      <c r="AO61" s="65">
        <v>44496</v>
      </c>
      <c r="AP61" s="64">
        <v>44216</v>
      </c>
      <c r="AQ61" s="51">
        <v>44306</v>
      </c>
      <c r="AR61" s="51">
        <v>44397</v>
      </c>
      <c r="AS61" s="65">
        <v>44489</v>
      </c>
      <c r="AT61" s="51">
        <v>44224</v>
      </c>
      <c r="AU61" s="51">
        <v>44301</v>
      </c>
      <c r="AV61" s="51">
        <v>44397</v>
      </c>
      <c r="AW61" s="51">
        <v>44494</v>
      </c>
    </row>
    <row r="62" spans="1:49" x14ac:dyDescent="0.25">
      <c r="A62" s="1">
        <v>61</v>
      </c>
      <c r="B62" s="1">
        <v>1</v>
      </c>
      <c r="C62" s="1" t="s">
        <v>62</v>
      </c>
      <c r="D62" s="1" t="s">
        <v>62</v>
      </c>
      <c r="E62" s="1" t="s">
        <v>62</v>
      </c>
      <c r="H62" s="62">
        <v>44742</v>
      </c>
      <c r="I62" s="63">
        <v>44796</v>
      </c>
      <c r="J62" s="56">
        <v>44558</v>
      </c>
      <c r="K62" s="51">
        <v>44012</v>
      </c>
      <c r="L62" s="51">
        <v>44012</v>
      </c>
      <c r="M62" s="51" t="s">
        <v>166</v>
      </c>
      <c r="N62" s="51">
        <v>44176</v>
      </c>
      <c r="O62" s="51">
        <v>44176</v>
      </c>
      <c r="P62" s="51">
        <v>44176</v>
      </c>
      <c r="Q62" s="51">
        <v>44529</v>
      </c>
      <c r="R62" s="64">
        <v>44155</v>
      </c>
      <c r="S62" s="51">
        <v>44186</v>
      </c>
      <c r="T62" s="51">
        <v>44222</v>
      </c>
      <c r="U62" s="51">
        <v>44239</v>
      </c>
      <c r="V62" s="51">
        <v>44270</v>
      </c>
      <c r="W62" s="51">
        <v>44302</v>
      </c>
      <c r="X62" s="51">
        <v>44334</v>
      </c>
      <c r="Y62" s="51">
        <v>44368</v>
      </c>
      <c r="Z62" s="51">
        <v>44396</v>
      </c>
      <c r="AA62" s="51">
        <v>44426</v>
      </c>
      <c r="AB62" s="51">
        <v>44455</v>
      </c>
      <c r="AC62" s="65">
        <v>44489</v>
      </c>
      <c r="AD62" s="64">
        <v>44155</v>
      </c>
      <c r="AE62" s="51">
        <v>44174</v>
      </c>
      <c r="AF62" s="51">
        <v>44221</v>
      </c>
      <c r="AG62" s="51">
        <v>44232</v>
      </c>
      <c r="AH62" s="51">
        <v>44267</v>
      </c>
      <c r="AI62" s="51">
        <v>44295</v>
      </c>
      <c r="AJ62" s="51">
        <v>44328</v>
      </c>
      <c r="AK62" s="51">
        <v>44355</v>
      </c>
      <c r="AL62" s="51">
        <v>44390</v>
      </c>
      <c r="AM62" s="51">
        <v>44432</v>
      </c>
      <c r="AN62" s="51">
        <v>44446</v>
      </c>
      <c r="AO62" s="65">
        <v>44476</v>
      </c>
      <c r="AP62" s="64">
        <v>44216</v>
      </c>
      <c r="AQ62" s="51">
        <v>44306</v>
      </c>
      <c r="AR62" s="51">
        <v>44397</v>
      </c>
      <c r="AS62" s="65">
        <v>44488</v>
      </c>
      <c r="AT62" s="51">
        <v>44225</v>
      </c>
      <c r="AU62" s="51">
        <v>44316</v>
      </c>
      <c r="AV62" s="51">
        <v>44408</v>
      </c>
      <c r="AW62" s="51">
        <v>44498</v>
      </c>
    </row>
    <row r="63" spans="1:49" x14ac:dyDescent="0.25">
      <c r="A63" s="1">
        <v>62</v>
      </c>
      <c r="B63" s="1">
        <v>1</v>
      </c>
      <c r="C63" s="1" t="s">
        <v>63</v>
      </c>
      <c r="D63" s="1" t="s">
        <v>63</v>
      </c>
      <c r="E63" s="1" t="s">
        <v>63</v>
      </c>
      <c r="H63" s="62">
        <v>44649</v>
      </c>
      <c r="I63" s="63"/>
      <c r="J63" s="56" t="s">
        <v>166</v>
      </c>
      <c r="K63" s="51">
        <v>44013</v>
      </c>
      <c r="L63" s="51">
        <v>44013</v>
      </c>
      <c r="M63" s="51" t="s">
        <v>166</v>
      </c>
      <c r="N63" s="51">
        <v>44176</v>
      </c>
      <c r="O63" s="51">
        <v>44176</v>
      </c>
      <c r="P63" s="51">
        <v>44176</v>
      </c>
      <c r="Q63" s="51">
        <v>44531</v>
      </c>
      <c r="R63" s="64">
        <v>44154</v>
      </c>
      <c r="S63" s="51">
        <v>44183</v>
      </c>
      <c r="T63" s="51">
        <v>44214</v>
      </c>
      <c r="U63" s="51">
        <v>44245</v>
      </c>
      <c r="V63" s="51">
        <v>44272</v>
      </c>
      <c r="W63" s="51">
        <v>44306</v>
      </c>
      <c r="X63" s="51">
        <v>44336</v>
      </c>
      <c r="Y63" s="51">
        <v>44364</v>
      </c>
      <c r="Z63" s="51">
        <v>44392</v>
      </c>
      <c r="AA63" s="51">
        <v>44426</v>
      </c>
      <c r="AB63" s="51">
        <v>44459</v>
      </c>
      <c r="AC63" s="65">
        <v>44489</v>
      </c>
      <c r="AD63" s="64">
        <v>44154</v>
      </c>
      <c r="AE63" s="51">
        <v>44183</v>
      </c>
      <c r="AF63" s="51">
        <v>44214</v>
      </c>
      <c r="AG63" s="51">
        <v>44245</v>
      </c>
      <c r="AH63" s="51">
        <v>44272</v>
      </c>
      <c r="AI63" s="51">
        <v>44306</v>
      </c>
      <c r="AJ63" s="51">
        <v>44336</v>
      </c>
      <c r="AK63" s="51">
        <v>44364</v>
      </c>
      <c r="AL63" s="51">
        <v>44392</v>
      </c>
      <c r="AM63" s="51">
        <v>44426</v>
      </c>
      <c r="AN63" s="51">
        <v>44456</v>
      </c>
      <c r="AO63" s="65">
        <v>44489</v>
      </c>
      <c r="AP63" s="64">
        <v>44214</v>
      </c>
      <c r="AQ63" s="51">
        <v>44306</v>
      </c>
      <c r="AR63" s="51">
        <v>44397</v>
      </c>
      <c r="AS63" s="65">
        <v>44489</v>
      </c>
      <c r="AT63" s="51"/>
      <c r="AU63" s="51">
        <v>44306</v>
      </c>
      <c r="AV63" s="51">
        <v>44410</v>
      </c>
      <c r="AW63" s="51">
        <v>44489</v>
      </c>
    </row>
    <row r="64" spans="1:49" x14ac:dyDescent="0.25">
      <c r="A64" s="1">
        <v>63</v>
      </c>
      <c r="B64" s="1">
        <v>1</v>
      </c>
      <c r="C64" s="1" t="s">
        <v>64</v>
      </c>
      <c r="D64" s="1" t="s">
        <v>64</v>
      </c>
      <c r="E64" s="1" t="s">
        <v>64</v>
      </c>
      <c r="H64" s="62">
        <v>44712</v>
      </c>
      <c r="I64" s="63">
        <v>44754</v>
      </c>
      <c r="J64" s="56">
        <v>44586</v>
      </c>
      <c r="K64" s="51">
        <v>44013</v>
      </c>
      <c r="L64" s="60">
        <v>44047</v>
      </c>
      <c r="M64" s="60" t="s">
        <v>166</v>
      </c>
      <c r="N64" s="51">
        <v>44315</v>
      </c>
      <c r="O64" s="60">
        <v>44315</v>
      </c>
      <c r="P64" s="60"/>
      <c r="Q64" s="51">
        <v>44575</v>
      </c>
      <c r="R64" s="64">
        <v>44187</v>
      </c>
      <c r="S64" s="51">
        <v>44187</v>
      </c>
      <c r="T64" s="51">
        <v>44221</v>
      </c>
      <c r="U64" s="51">
        <v>44252</v>
      </c>
      <c r="V64" s="51">
        <v>44293</v>
      </c>
      <c r="W64" s="51">
        <v>44293</v>
      </c>
      <c r="X64" s="51">
        <v>44333</v>
      </c>
      <c r="Y64" s="51">
        <v>44363</v>
      </c>
      <c r="Z64" s="51">
        <v>44393</v>
      </c>
      <c r="AA64" s="51">
        <v>44438</v>
      </c>
      <c r="AB64" s="51">
        <v>44460</v>
      </c>
      <c r="AC64" s="65">
        <v>44491</v>
      </c>
      <c r="AD64" s="64">
        <v>44153</v>
      </c>
      <c r="AE64" s="51">
        <v>44218</v>
      </c>
      <c r="AF64" s="51">
        <v>44218</v>
      </c>
      <c r="AG64" s="51">
        <v>44250</v>
      </c>
      <c r="AH64" s="51">
        <v>44277</v>
      </c>
      <c r="AI64" s="51">
        <v>44300</v>
      </c>
      <c r="AJ64" s="51">
        <v>44333</v>
      </c>
      <c r="AK64" s="51">
        <v>44362</v>
      </c>
      <c r="AL64" s="51">
        <v>44393</v>
      </c>
      <c r="AM64" s="51">
        <v>44435</v>
      </c>
      <c r="AN64" s="51">
        <v>44460</v>
      </c>
      <c r="AO64" s="65">
        <v>44484</v>
      </c>
      <c r="AP64" s="64">
        <v>44217</v>
      </c>
      <c r="AQ64" s="51">
        <v>44322</v>
      </c>
      <c r="AR64" s="51">
        <v>44406</v>
      </c>
      <c r="AS64" s="65">
        <v>44536</v>
      </c>
      <c r="AT64" s="51">
        <v>44222</v>
      </c>
      <c r="AU64" s="51">
        <v>44306</v>
      </c>
      <c r="AV64" s="51">
        <v>44418</v>
      </c>
      <c r="AW64" s="51">
        <v>44487</v>
      </c>
    </row>
    <row r="65" spans="1:49" x14ac:dyDescent="0.25">
      <c r="A65" s="1">
        <v>64</v>
      </c>
      <c r="B65" s="1">
        <v>1</v>
      </c>
      <c r="C65" s="1" t="s">
        <v>65</v>
      </c>
      <c r="D65" s="1" t="s">
        <v>65</v>
      </c>
      <c r="E65" s="1" t="s">
        <v>65</v>
      </c>
      <c r="H65" s="62">
        <v>44606</v>
      </c>
      <c r="I65" s="63">
        <v>44610</v>
      </c>
      <c r="J65" s="64">
        <v>44552</v>
      </c>
      <c r="K65" s="51">
        <v>44006</v>
      </c>
      <c r="L65" s="51">
        <v>44006</v>
      </c>
      <c r="M65" s="51" t="s">
        <v>166</v>
      </c>
      <c r="N65" s="51">
        <v>44176</v>
      </c>
      <c r="O65" s="51">
        <v>44176</v>
      </c>
      <c r="P65" s="51">
        <v>44176</v>
      </c>
      <c r="Q65" s="51">
        <v>44509</v>
      </c>
      <c r="R65" s="64">
        <v>44154</v>
      </c>
      <c r="S65" s="51">
        <v>44186</v>
      </c>
      <c r="T65" s="51">
        <v>44217</v>
      </c>
      <c r="U65" s="51">
        <v>44249</v>
      </c>
      <c r="V65" s="51">
        <v>44277</v>
      </c>
      <c r="W65" s="51">
        <v>44305</v>
      </c>
      <c r="X65" s="51">
        <v>44336</v>
      </c>
      <c r="Y65" s="51">
        <v>44364</v>
      </c>
      <c r="Z65" s="51">
        <v>44393</v>
      </c>
      <c r="AA65" s="51">
        <v>44438</v>
      </c>
      <c r="AB65" s="51">
        <v>44459</v>
      </c>
      <c r="AC65" s="65">
        <v>44489</v>
      </c>
      <c r="AD65" s="64">
        <v>44144</v>
      </c>
      <c r="AE65" s="51">
        <v>44182</v>
      </c>
      <c r="AF65" s="51">
        <v>44216</v>
      </c>
      <c r="AG65" s="51">
        <v>44232</v>
      </c>
      <c r="AH65" s="51">
        <v>44264</v>
      </c>
      <c r="AI65" s="51">
        <v>44298</v>
      </c>
      <c r="AJ65" s="51">
        <v>44330</v>
      </c>
      <c r="AK65" s="51">
        <v>44355</v>
      </c>
      <c r="AL65" s="51">
        <v>44386</v>
      </c>
      <c r="AM65" s="51">
        <v>44424</v>
      </c>
      <c r="AN65" s="51">
        <v>44448</v>
      </c>
      <c r="AO65" s="65">
        <v>44487</v>
      </c>
      <c r="AP65" s="64">
        <v>44217</v>
      </c>
      <c r="AQ65" s="51">
        <v>44306</v>
      </c>
      <c r="AR65" s="51">
        <v>44389</v>
      </c>
      <c r="AS65" s="65">
        <v>44487</v>
      </c>
      <c r="AT65" s="51">
        <v>44224</v>
      </c>
      <c r="AU65" s="51">
        <v>44312</v>
      </c>
      <c r="AV65" s="51">
        <v>44399</v>
      </c>
      <c r="AW65" s="51">
        <v>44494</v>
      </c>
    </row>
    <row r="66" spans="1:49" x14ac:dyDescent="0.25">
      <c r="A66" s="1">
        <v>65</v>
      </c>
      <c r="B66" s="1">
        <v>1</v>
      </c>
      <c r="C66" s="1" t="s">
        <v>66</v>
      </c>
      <c r="D66" s="1" t="s">
        <v>66</v>
      </c>
      <c r="E66" s="1" t="s">
        <v>66</v>
      </c>
      <c r="H66" s="62">
        <v>44680</v>
      </c>
      <c r="I66" s="63">
        <v>44712</v>
      </c>
      <c r="J66" s="64">
        <v>44572</v>
      </c>
      <c r="K66" s="51">
        <v>44013</v>
      </c>
      <c r="L66" s="51">
        <v>44013</v>
      </c>
      <c r="M66" s="51" t="s">
        <v>166</v>
      </c>
      <c r="N66" s="51">
        <v>44176</v>
      </c>
      <c r="O66" s="51">
        <v>44176</v>
      </c>
      <c r="P66" s="51">
        <v>44176</v>
      </c>
      <c r="Q66" s="51">
        <v>44536</v>
      </c>
      <c r="R66" s="64">
        <v>44152</v>
      </c>
      <c r="S66" s="51">
        <v>44175</v>
      </c>
      <c r="T66" s="51">
        <v>44207</v>
      </c>
      <c r="U66" s="51">
        <v>44237</v>
      </c>
      <c r="V66" s="51">
        <v>44260</v>
      </c>
      <c r="W66" s="51">
        <v>44299</v>
      </c>
      <c r="X66" s="51">
        <v>44340</v>
      </c>
      <c r="Y66" s="51">
        <v>44357</v>
      </c>
      <c r="Z66" s="51">
        <v>44386</v>
      </c>
      <c r="AA66" s="51">
        <v>44425</v>
      </c>
      <c r="AB66" s="51">
        <v>44452</v>
      </c>
      <c r="AC66" s="65">
        <v>44476</v>
      </c>
      <c r="AD66" s="64">
        <v>44147</v>
      </c>
      <c r="AE66" s="51">
        <v>44172</v>
      </c>
      <c r="AF66" s="51">
        <v>44209</v>
      </c>
      <c r="AG66" s="51">
        <v>44238</v>
      </c>
      <c r="AH66" s="51">
        <v>44265</v>
      </c>
      <c r="AI66" s="51">
        <v>44298</v>
      </c>
      <c r="AJ66" s="51">
        <v>44330</v>
      </c>
      <c r="AK66" s="51">
        <v>44358</v>
      </c>
      <c r="AL66" s="51">
        <v>44389</v>
      </c>
      <c r="AM66" s="51">
        <v>44420</v>
      </c>
      <c r="AN66" s="51">
        <v>44452</v>
      </c>
      <c r="AO66" s="65">
        <v>44481</v>
      </c>
      <c r="AP66" s="64">
        <v>44211</v>
      </c>
      <c r="AQ66" s="51">
        <v>44300</v>
      </c>
      <c r="AR66" s="51">
        <v>44396</v>
      </c>
      <c r="AS66" s="65">
        <v>44484</v>
      </c>
      <c r="AT66" s="51">
        <v>44209</v>
      </c>
      <c r="AU66" s="51">
        <v>44301</v>
      </c>
      <c r="AV66" s="51">
        <v>44389</v>
      </c>
      <c r="AW66" s="51">
        <v>44496</v>
      </c>
    </row>
    <row r="67" spans="1:49" x14ac:dyDescent="0.25">
      <c r="A67" s="1">
        <v>66</v>
      </c>
      <c r="B67" s="1">
        <v>1</v>
      </c>
      <c r="C67" s="1" t="s">
        <v>67</v>
      </c>
      <c r="D67" s="1" t="s">
        <v>67</v>
      </c>
      <c r="E67" s="1" t="s">
        <v>67</v>
      </c>
      <c r="H67" s="62">
        <v>44620</v>
      </c>
      <c r="I67" s="63">
        <v>44642</v>
      </c>
      <c r="J67" s="64">
        <v>44574</v>
      </c>
      <c r="K67" s="51">
        <v>44011</v>
      </c>
      <c r="L67" s="51">
        <v>44011</v>
      </c>
      <c r="M67" s="51" t="s">
        <v>166</v>
      </c>
      <c r="N67" s="51">
        <v>44166</v>
      </c>
      <c r="O67" s="51">
        <v>44166</v>
      </c>
      <c r="P67" s="51">
        <v>44166</v>
      </c>
      <c r="Q67" s="51">
        <v>44529</v>
      </c>
      <c r="R67" s="64">
        <v>44153</v>
      </c>
      <c r="S67" s="51">
        <v>44182</v>
      </c>
      <c r="T67" s="51">
        <v>44216</v>
      </c>
      <c r="U67" s="51">
        <v>44235</v>
      </c>
      <c r="V67" s="51">
        <v>44259</v>
      </c>
      <c r="W67" s="51">
        <v>44299</v>
      </c>
      <c r="X67" s="51">
        <v>44329</v>
      </c>
      <c r="Y67" s="51">
        <v>44361</v>
      </c>
      <c r="Z67" s="51">
        <v>44396</v>
      </c>
      <c r="AA67" s="51">
        <v>44419</v>
      </c>
      <c r="AB67" s="51">
        <v>44459</v>
      </c>
      <c r="AC67" s="65">
        <v>44488</v>
      </c>
      <c r="AD67" s="64">
        <v>44140</v>
      </c>
      <c r="AE67" s="51">
        <v>44169</v>
      </c>
      <c r="AF67" s="51">
        <v>44203</v>
      </c>
      <c r="AG67" s="51">
        <v>44231</v>
      </c>
      <c r="AH67" s="51">
        <v>44258</v>
      </c>
      <c r="AI67" s="51">
        <v>44292</v>
      </c>
      <c r="AJ67" s="51">
        <v>44321</v>
      </c>
      <c r="AK67" s="51">
        <v>44350</v>
      </c>
      <c r="AL67" s="51">
        <v>44390</v>
      </c>
      <c r="AM67" s="51">
        <v>44412</v>
      </c>
      <c r="AN67" s="51">
        <v>44447</v>
      </c>
      <c r="AO67" s="65">
        <v>44475</v>
      </c>
      <c r="AP67" s="64">
        <v>44211</v>
      </c>
      <c r="AQ67" s="51">
        <v>44302</v>
      </c>
      <c r="AR67" s="51">
        <v>44393</v>
      </c>
      <c r="AS67" s="65">
        <v>44482</v>
      </c>
      <c r="AT67" s="51">
        <v>44221</v>
      </c>
      <c r="AU67" s="51">
        <v>44307</v>
      </c>
      <c r="AV67" s="51">
        <v>44396</v>
      </c>
      <c r="AW67" s="51">
        <v>44482</v>
      </c>
    </row>
    <row r="68" spans="1:49" x14ac:dyDescent="0.25">
      <c r="A68" s="1">
        <v>67</v>
      </c>
      <c r="B68" s="1">
        <v>1</v>
      </c>
      <c r="C68" s="1" t="s">
        <v>68</v>
      </c>
      <c r="D68" s="1" t="s">
        <v>68</v>
      </c>
      <c r="E68" s="1" t="s">
        <v>68</v>
      </c>
      <c r="H68" s="62">
        <v>44754</v>
      </c>
      <c r="I68" s="63">
        <v>44792</v>
      </c>
      <c r="J68" s="64">
        <v>44582</v>
      </c>
      <c r="K68" s="51">
        <v>44012</v>
      </c>
      <c r="L68" s="51">
        <v>44012</v>
      </c>
      <c r="M68" s="51" t="s">
        <v>166</v>
      </c>
      <c r="N68" s="51">
        <v>44176</v>
      </c>
      <c r="O68" s="51">
        <v>44176</v>
      </c>
      <c r="P68" s="51">
        <v>44176</v>
      </c>
      <c r="Q68" s="51">
        <v>44530</v>
      </c>
      <c r="R68" s="64">
        <v>44154</v>
      </c>
      <c r="S68" s="51">
        <v>44181</v>
      </c>
      <c r="T68" s="51">
        <v>44211</v>
      </c>
      <c r="U68" s="51">
        <v>44238</v>
      </c>
      <c r="V68" s="51">
        <v>44271</v>
      </c>
      <c r="W68" s="51">
        <v>44302</v>
      </c>
      <c r="X68" s="51">
        <v>44330</v>
      </c>
      <c r="Y68" s="51">
        <v>44356</v>
      </c>
      <c r="Z68" s="51">
        <v>44393</v>
      </c>
      <c r="AA68" s="51">
        <v>44418</v>
      </c>
      <c r="AB68" s="51">
        <v>44449</v>
      </c>
      <c r="AC68" s="65">
        <v>44477</v>
      </c>
      <c r="AD68" s="64">
        <v>44144</v>
      </c>
      <c r="AE68" s="51">
        <v>44180</v>
      </c>
      <c r="AF68" s="51">
        <v>44203</v>
      </c>
      <c r="AG68" s="51">
        <v>44236</v>
      </c>
      <c r="AH68" s="51">
        <v>44258</v>
      </c>
      <c r="AI68" s="51">
        <v>44301</v>
      </c>
      <c r="AJ68" s="51">
        <v>44328</v>
      </c>
      <c r="AK68" s="51">
        <v>44354</v>
      </c>
      <c r="AL68" s="51">
        <v>44385</v>
      </c>
      <c r="AM68" s="51">
        <v>44417</v>
      </c>
      <c r="AN68" s="51">
        <v>44449</v>
      </c>
      <c r="AO68" s="65">
        <v>44476</v>
      </c>
      <c r="AP68" s="64">
        <v>44209</v>
      </c>
      <c r="AQ68" s="51">
        <v>44305</v>
      </c>
      <c r="AR68" s="51">
        <v>44392</v>
      </c>
      <c r="AS68" s="65">
        <v>44480</v>
      </c>
      <c r="AT68" s="51">
        <v>44208</v>
      </c>
      <c r="AU68" s="51">
        <v>44305</v>
      </c>
      <c r="AV68" s="51">
        <v>44389</v>
      </c>
      <c r="AW68" s="51">
        <v>44494</v>
      </c>
    </row>
    <row r="69" spans="1:49" s="59" customFormat="1" ht="105" customHeight="1" x14ac:dyDescent="0.2">
      <c r="A69" s="58"/>
      <c r="B69" s="58"/>
      <c r="C69" s="58"/>
      <c r="D69" s="58"/>
      <c r="E69" s="58"/>
      <c r="H69" s="157" t="s">
        <v>177</v>
      </c>
      <c r="I69" s="157"/>
      <c r="J69" s="57" t="s">
        <v>182</v>
      </c>
      <c r="K69" s="166" t="s">
        <v>179</v>
      </c>
      <c r="L69" s="167"/>
      <c r="M69" s="167"/>
      <c r="N69" s="168" t="s">
        <v>178</v>
      </c>
      <c r="O69" s="169"/>
      <c r="P69" s="169"/>
      <c r="Q69" s="122" t="s">
        <v>176</v>
      </c>
      <c r="R69" s="164" t="s">
        <v>175</v>
      </c>
      <c r="S69" s="165"/>
      <c r="T69" s="165"/>
      <c r="U69" s="165"/>
      <c r="V69" s="165"/>
      <c r="W69" s="165"/>
      <c r="X69" s="165"/>
      <c r="Y69" s="165"/>
      <c r="Z69" s="165"/>
      <c r="AA69" s="165"/>
      <c r="AB69" s="165"/>
      <c r="AC69" s="165"/>
      <c r="AD69" s="162" t="s">
        <v>175</v>
      </c>
      <c r="AE69" s="163"/>
      <c r="AF69" s="163"/>
      <c r="AG69" s="163"/>
      <c r="AH69" s="163"/>
      <c r="AI69" s="163"/>
      <c r="AJ69" s="163"/>
      <c r="AK69" s="163"/>
      <c r="AL69" s="163"/>
      <c r="AM69" s="163"/>
      <c r="AN69" s="163"/>
      <c r="AO69" s="163"/>
      <c r="AP69" s="160" t="s">
        <v>175</v>
      </c>
      <c r="AQ69" s="161"/>
      <c r="AR69" s="161"/>
      <c r="AS69" s="161"/>
      <c r="AT69" s="158" t="s">
        <v>175</v>
      </c>
      <c r="AU69" s="159"/>
      <c r="AV69" s="159"/>
      <c r="AW69" s="159"/>
    </row>
    <row r="70" spans="1:49" x14ac:dyDescent="0.25">
      <c r="B70" s="16"/>
      <c r="C70" s="16"/>
      <c r="D70" s="16"/>
      <c r="E70" s="16"/>
      <c r="H70" s="125">
        <f>'Fiscal Management'!$O$12</f>
        <v>44742</v>
      </c>
      <c r="I70" s="125">
        <f>'Fiscal Management'!$O$13</f>
        <v>44762</v>
      </c>
      <c r="J70" s="51">
        <f>'Fiscal Management'!$O$15</f>
        <v>44586</v>
      </c>
      <c r="K70" s="51">
        <f>'Fiscal Management'!$O$16</f>
        <v>44013</v>
      </c>
      <c r="L70" s="51">
        <f>'Fiscal Management'!$O$17</f>
        <v>44013</v>
      </c>
      <c r="M70" s="51" t="str">
        <f>'Fiscal Management'!$O$18</f>
        <v>NA</v>
      </c>
      <c r="N70" s="51">
        <f>'Fiscal Management'!$O$19</f>
        <v>44176</v>
      </c>
      <c r="O70" s="51">
        <f>'Fiscal Management'!$O$20</f>
        <v>44176</v>
      </c>
      <c r="P70" s="51">
        <f>'Fiscal Management'!$O$21</f>
        <v>44176</v>
      </c>
      <c r="Q70" s="51">
        <f>'Fiscal Management'!$O$22</f>
        <v>44531</v>
      </c>
      <c r="R70" s="51">
        <v>44155</v>
      </c>
      <c r="S70" s="51">
        <v>44186</v>
      </c>
      <c r="T70" s="51">
        <v>44216</v>
      </c>
      <c r="U70" s="51">
        <v>44249</v>
      </c>
      <c r="V70" s="51">
        <v>44277</v>
      </c>
      <c r="W70" s="51">
        <v>44306</v>
      </c>
      <c r="X70" s="51">
        <v>44336</v>
      </c>
      <c r="Y70" s="51">
        <v>44368</v>
      </c>
      <c r="Z70" s="51">
        <v>44397</v>
      </c>
      <c r="AA70" s="51">
        <v>44428</v>
      </c>
      <c r="AB70" s="51">
        <v>44459</v>
      </c>
      <c r="AC70" s="51">
        <v>44489</v>
      </c>
      <c r="AD70" s="51">
        <f t="shared" ref="AD70:AO70" si="0">R70</f>
        <v>44155</v>
      </c>
      <c r="AE70" s="51">
        <f t="shared" si="0"/>
        <v>44186</v>
      </c>
      <c r="AF70" s="51">
        <f t="shared" si="0"/>
        <v>44216</v>
      </c>
      <c r="AG70" s="51">
        <f t="shared" si="0"/>
        <v>44249</v>
      </c>
      <c r="AH70" s="51">
        <f t="shared" si="0"/>
        <v>44277</v>
      </c>
      <c r="AI70" s="51">
        <f t="shared" si="0"/>
        <v>44306</v>
      </c>
      <c r="AJ70" s="51">
        <f t="shared" si="0"/>
        <v>44336</v>
      </c>
      <c r="AK70" s="51">
        <f t="shared" si="0"/>
        <v>44368</v>
      </c>
      <c r="AL70" s="51">
        <f t="shared" si="0"/>
        <v>44397</v>
      </c>
      <c r="AM70" s="51">
        <f t="shared" si="0"/>
        <v>44428</v>
      </c>
      <c r="AN70" s="51">
        <f t="shared" si="0"/>
        <v>44459</v>
      </c>
      <c r="AO70" s="51">
        <f t="shared" si="0"/>
        <v>44489</v>
      </c>
      <c r="AP70" s="51">
        <f>$T$70</f>
        <v>44216</v>
      </c>
      <c r="AQ70" s="51">
        <f>$W$70</f>
        <v>44306</v>
      </c>
      <c r="AR70" s="51">
        <f>$Z$70</f>
        <v>44397</v>
      </c>
      <c r="AS70" s="51">
        <f>$AC$70</f>
        <v>44489</v>
      </c>
      <c r="AT70" s="51">
        <v>44226</v>
      </c>
      <c r="AU70" s="51">
        <v>44316</v>
      </c>
      <c r="AV70" s="51">
        <v>44407</v>
      </c>
      <c r="AW70" s="51">
        <v>44499</v>
      </c>
    </row>
    <row r="71" spans="1:49" x14ac:dyDescent="0.25">
      <c r="B71" s="1"/>
      <c r="D71" s="15"/>
      <c r="E71" s="1"/>
    </row>
    <row r="72" spans="1:49" x14ac:dyDescent="0.25">
      <c r="B72" s="1"/>
      <c r="D72" s="15"/>
      <c r="E72" s="1"/>
    </row>
    <row r="73" spans="1:49" x14ac:dyDescent="0.25">
      <c r="B73" s="1"/>
      <c r="C73" s="1"/>
      <c r="D73" s="15"/>
      <c r="E73" s="1"/>
    </row>
    <row r="74" spans="1:49" x14ac:dyDescent="0.25">
      <c r="B74" s="1"/>
      <c r="C74" s="1"/>
      <c r="E74" s="1"/>
    </row>
    <row r="75" spans="1:49" x14ac:dyDescent="0.25">
      <c r="B75" s="1"/>
      <c r="C75" s="1"/>
      <c r="E75" s="1"/>
    </row>
    <row r="76" spans="1:49" x14ac:dyDescent="0.25">
      <c r="A76" s="1"/>
      <c r="B76" s="1"/>
      <c r="C76" s="1"/>
      <c r="E76" s="1"/>
    </row>
    <row r="77" spans="1:49" x14ac:dyDescent="0.25">
      <c r="A77" s="1"/>
      <c r="B77" s="1"/>
      <c r="C77" s="1"/>
      <c r="D77" s="15"/>
      <c r="E77" s="1"/>
    </row>
    <row r="78" spans="1:49" x14ac:dyDescent="0.25">
      <c r="A78" s="1"/>
      <c r="B78" s="1"/>
      <c r="C78" s="1"/>
      <c r="E78" s="1"/>
    </row>
    <row r="79" spans="1:49" x14ac:dyDescent="0.25">
      <c r="A79" s="1"/>
      <c r="B79" s="1"/>
      <c r="C79" s="1"/>
      <c r="E79" s="1"/>
    </row>
    <row r="80" spans="1:49" x14ac:dyDescent="0.25">
      <c r="A80" s="1"/>
      <c r="B80" s="1"/>
      <c r="C80" s="1"/>
      <c r="E80" s="1"/>
    </row>
    <row r="81" spans="1:5" x14ac:dyDescent="0.25">
      <c r="A81" s="1"/>
      <c r="B81" s="1"/>
      <c r="C81" s="1"/>
      <c r="E81" s="1"/>
    </row>
    <row r="82" spans="1:5" x14ac:dyDescent="0.25">
      <c r="A82" s="1"/>
      <c r="B82" s="1"/>
      <c r="C82" s="1"/>
      <c r="D82" s="1"/>
      <c r="E82" s="1"/>
    </row>
    <row r="83" spans="1:5" x14ac:dyDescent="0.25">
      <c r="A83" s="1"/>
      <c r="B83" s="1"/>
      <c r="C83" s="1"/>
      <c r="D83" s="1"/>
      <c r="E83" s="1"/>
    </row>
    <row r="84" spans="1:5" x14ac:dyDescent="0.25">
      <c r="A84" s="1"/>
      <c r="B84" s="1"/>
      <c r="C84" s="1"/>
      <c r="D84" s="1"/>
      <c r="E84" s="1"/>
    </row>
    <row r="85" spans="1:5" x14ac:dyDescent="0.25">
      <c r="A85" s="1"/>
      <c r="B85" s="1"/>
      <c r="C85" s="1"/>
      <c r="D85" s="1"/>
      <c r="E85" s="1"/>
    </row>
    <row r="86" spans="1:5" x14ac:dyDescent="0.25">
      <c r="B86" s="1"/>
    </row>
  </sheetData>
  <sortState xmlns:xlrd2="http://schemas.microsoft.com/office/spreadsheetml/2017/richdata2" ref="A2:E68">
    <sortCondition ref="E2:E68"/>
  </sortState>
  <mergeCells count="7">
    <mergeCell ref="H69:I69"/>
    <mergeCell ref="AT69:AW69"/>
    <mergeCell ref="AP69:AS69"/>
    <mergeCell ref="AD69:AO69"/>
    <mergeCell ref="R69:AC69"/>
    <mergeCell ref="K69:M69"/>
    <mergeCell ref="N69:P69"/>
  </mergeCells>
  <phoneticPr fontId="37" type="noConversion"/>
  <conditionalFormatting sqref="H2:AW68">
    <cfRule type="containsText" dxfId="1" priority="1" operator="containsText" text="Not Applicable">
      <formula>NOT(ISERROR(SEARCH("Not Applicable",H2)))</formula>
    </cfRule>
    <cfRule type="containsBlanks" dxfId="0" priority="2">
      <formula>LEN(TRIM(H2))=0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Fiscal Management</vt:lpstr>
      <vt:lpstr>ReportInfo</vt:lpstr>
      <vt:lpstr>LookupData</vt:lpstr>
      <vt:lpstr>'Fiscal Management'!Print_Area</vt:lpstr>
      <vt:lpstr>'Fiscal Management'!Print_Titles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Marleni Bruner</cp:lastModifiedBy>
  <cp:lastPrinted>2022-09-19T18:05:43Z</cp:lastPrinted>
  <dcterms:created xsi:type="dcterms:W3CDTF">1996-10-14T23:33:28Z</dcterms:created>
  <dcterms:modified xsi:type="dcterms:W3CDTF">2023-07-28T20:18:57Z</dcterms:modified>
</cp:coreProperties>
</file>