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ali-lozano\Desktop\Rafael Ali Projects\"/>
    </mc:Choice>
  </mc:AlternateContent>
  <xr:revisionPtr revIDLastSave="0" documentId="13_ncr:1_{A80F2567-A041-423B-9009-EA153E869ECF}" xr6:coauthVersionLast="47" xr6:coauthVersionMax="47" xr10:uidLastSave="{00000000-0000-0000-0000-000000000000}"/>
  <bookViews>
    <workbookView xWindow="-120" yWindow="-120" windowWidth="29040" windowHeight="15840" tabRatio="869" xr2:uid="{38CFC309-A274-4488-94D0-824C27C05306}"/>
  </bookViews>
  <sheets>
    <sheet name="FRS Calc. Template  " sheetId="48" r:id="rId1"/>
    <sheet name="FRS Calc.   " sheetId="40" r:id="rId2"/>
  </sheets>
  <definedNames>
    <definedName name="_xlnm._FilterDatabase" localSheetId="1" hidden="1">'FRS Calc.   '!$A$1:$E$303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48" l="1"/>
  <c r="D9" i="48"/>
  <c r="G9" i="48" s="1"/>
  <c r="F9" i="48" s="1"/>
  <c r="B9" i="48"/>
  <c r="D8" i="48"/>
  <c r="G8" i="48" s="1"/>
  <c r="F8" i="48" s="1"/>
  <c r="B8" i="48"/>
  <c r="B7" i="48"/>
  <c r="D7" i="48" s="1"/>
  <c r="G7" i="48" s="1"/>
  <c r="F7" i="48" s="1"/>
  <c r="D6" i="48"/>
  <c r="G6" i="48" s="1"/>
  <c r="B6" i="48"/>
  <c r="G10" i="48" l="1"/>
  <c r="F6" i="48"/>
  <c r="F10" i="48" s="1"/>
  <c r="E2" i="40" l="1"/>
  <c r="E3" i="40"/>
  <c r="E4" i="40"/>
  <c r="E5" i="40"/>
  <c r="C6" i="40"/>
  <c r="E7" i="40"/>
  <c r="E8" i="40"/>
  <c r="E9" i="40"/>
  <c r="E10" i="40"/>
  <c r="C11" i="40"/>
  <c r="E12" i="40"/>
  <c r="E13" i="40"/>
  <c r="E14" i="40"/>
  <c r="E15" i="40"/>
  <c r="C16" i="40"/>
  <c r="E17" i="40"/>
  <c r="E18" i="40"/>
  <c r="E19" i="40"/>
  <c r="C20" i="40"/>
  <c r="E21" i="40"/>
  <c r="E22" i="40"/>
  <c r="E23" i="40"/>
  <c r="E24" i="40"/>
  <c r="C25" i="40"/>
  <c r="E26" i="40"/>
  <c r="E27" i="40"/>
  <c r="E28" i="40"/>
  <c r="E29" i="40"/>
  <c r="C30" i="40"/>
  <c r="E31" i="40"/>
  <c r="E32" i="40"/>
  <c r="E33" i="40"/>
  <c r="C34" i="40"/>
  <c r="E35" i="40"/>
  <c r="E36" i="40"/>
  <c r="E37" i="40"/>
  <c r="E38" i="40"/>
  <c r="C39" i="40"/>
  <c r="E40" i="40"/>
  <c r="E41" i="40"/>
  <c r="E42" i="40"/>
  <c r="E43" i="40"/>
  <c r="C44" i="40"/>
  <c r="E45" i="40"/>
  <c r="E46" i="40"/>
  <c r="E47" i="40"/>
  <c r="E48" i="40"/>
  <c r="C49" i="40"/>
  <c r="E50" i="40"/>
  <c r="E51" i="40"/>
  <c r="E52" i="40"/>
  <c r="E53" i="40"/>
  <c r="C54" i="40"/>
  <c r="E55" i="40"/>
  <c r="E56" i="40"/>
  <c r="E57" i="40"/>
  <c r="C58" i="40"/>
  <c r="E59" i="40"/>
  <c r="E60" i="40"/>
  <c r="E61" i="40"/>
  <c r="C62" i="40"/>
  <c r="E63" i="40"/>
  <c r="E64" i="40"/>
  <c r="E65" i="40"/>
  <c r="E66" i="40"/>
  <c r="C67" i="40"/>
  <c r="E68" i="40"/>
  <c r="E69" i="40"/>
  <c r="E70" i="40"/>
  <c r="E71" i="40"/>
  <c r="C72" i="40"/>
  <c r="E73" i="40"/>
  <c r="E74" i="40"/>
  <c r="E75" i="40"/>
  <c r="E76" i="40"/>
  <c r="C77" i="40"/>
  <c r="E78" i="40"/>
  <c r="E79" i="40"/>
  <c r="E80" i="40"/>
  <c r="C81" i="40"/>
  <c r="E82" i="40"/>
  <c r="E83" i="40"/>
  <c r="E84" i="40"/>
  <c r="E85" i="40"/>
  <c r="C86" i="40"/>
  <c r="E87" i="40"/>
  <c r="E88" i="40"/>
  <c r="E89" i="40"/>
  <c r="E90" i="40"/>
  <c r="C91" i="40"/>
  <c r="E92" i="40"/>
  <c r="E93" i="40"/>
  <c r="E94" i="40"/>
  <c r="C95" i="40"/>
  <c r="E96" i="40"/>
  <c r="E97" i="40"/>
  <c r="E98" i="40"/>
  <c r="C99" i="40"/>
  <c r="E100" i="40"/>
  <c r="E101" i="40"/>
  <c r="E102" i="40"/>
  <c r="C103" i="40"/>
  <c r="E104" i="40"/>
  <c r="E105" i="40"/>
  <c r="E106" i="40"/>
  <c r="C107" i="40"/>
  <c r="E108" i="40"/>
  <c r="E109" i="40"/>
  <c r="E110" i="40"/>
  <c r="C111" i="40"/>
  <c r="E112" i="40"/>
  <c r="E113" i="40"/>
  <c r="E114" i="40"/>
  <c r="C115" i="40"/>
  <c r="E116" i="40"/>
  <c r="E117" i="40"/>
  <c r="E118" i="40"/>
  <c r="E119" i="40"/>
  <c r="C120" i="40"/>
  <c r="E121" i="40"/>
  <c r="E122" i="40"/>
  <c r="E123" i="40"/>
  <c r="E124" i="40"/>
  <c r="C125" i="40"/>
  <c r="E126" i="40"/>
  <c r="E127" i="40"/>
  <c r="E128" i="40"/>
  <c r="E129" i="40"/>
  <c r="C130" i="40"/>
  <c r="E131" i="40"/>
  <c r="E132" i="40"/>
  <c r="E133" i="40"/>
  <c r="C134" i="40"/>
  <c r="E135" i="40"/>
  <c r="E136" i="40"/>
  <c r="E137" i="40"/>
  <c r="E138" i="40"/>
  <c r="C139" i="40"/>
  <c r="E140" i="40"/>
  <c r="E141" i="40"/>
  <c r="E142" i="40"/>
  <c r="C143" i="40"/>
  <c r="E144" i="40"/>
  <c r="E145" i="40"/>
  <c r="E146" i="40" s="1"/>
  <c r="C146" i="40"/>
  <c r="E147" i="40"/>
  <c r="E148" i="40"/>
  <c r="C149" i="40"/>
  <c r="E150" i="40"/>
  <c r="E151" i="40"/>
  <c r="E152" i="40"/>
  <c r="E153" i="40"/>
  <c r="C154" i="40"/>
  <c r="E155" i="40"/>
  <c r="E156" i="40"/>
  <c r="E157" i="40"/>
  <c r="E158" i="40"/>
  <c r="C159" i="40"/>
  <c r="E160" i="40"/>
  <c r="E161" i="40"/>
  <c r="E162" i="40"/>
  <c r="E163" i="40"/>
  <c r="C164" i="40"/>
  <c r="E165" i="40"/>
  <c r="E166" i="40"/>
  <c r="E167" i="40"/>
  <c r="C168" i="40"/>
  <c r="E169" i="40"/>
  <c r="E170" i="40"/>
  <c r="E171" i="40"/>
  <c r="C172" i="40"/>
  <c r="E173" i="40"/>
  <c r="E174" i="40"/>
  <c r="C175" i="40"/>
  <c r="E176" i="40"/>
  <c r="E177" i="40"/>
  <c r="E178" i="40"/>
  <c r="E179" i="40"/>
  <c r="C180" i="40"/>
  <c r="E181" i="40"/>
  <c r="E182" i="40"/>
  <c r="E183" i="40"/>
  <c r="E184" i="40"/>
  <c r="C185" i="40"/>
  <c r="E186" i="40"/>
  <c r="E187" i="40"/>
  <c r="E188" i="40"/>
  <c r="E189" i="40"/>
  <c r="C190" i="40"/>
  <c r="E191" i="40"/>
  <c r="E192" i="40"/>
  <c r="E193" i="40"/>
  <c r="E194" i="40"/>
  <c r="C195" i="40"/>
  <c r="E196" i="40"/>
  <c r="E197" i="40"/>
  <c r="E198" i="40"/>
  <c r="E199" i="40"/>
  <c r="C200" i="40"/>
  <c r="E201" i="40"/>
  <c r="E202" i="40"/>
  <c r="E203" i="40"/>
  <c r="E204" i="40"/>
  <c r="C205" i="40"/>
  <c r="E206" i="40"/>
  <c r="E207" i="40"/>
  <c r="E208" i="40"/>
  <c r="C209" i="40"/>
  <c r="E210" i="40"/>
  <c r="E211" i="40"/>
  <c r="C212" i="40"/>
  <c r="E213" i="40"/>
  <c r="E214" i="40"/>
  <c r="E215" i="40"/>
  <c r="E216" i="40"/>
  <c r="C217" i="40"/>
  <c r="E218" i="40"/>
  <c r="E219" i="40"/>
  <c r="E220" i="40"/>
  <c r="E221" i="40"/>
  <c r="C222" i="40"/>
  <c r="E223" i="40"/>
  <c r="E224" i="40"/>
  <c r="E225" i="40"/>
  <c r="E226" i="40"/>
  <c r="C227" i="40"/>
  <c r="E228" i="40"/>
  <c r="E229" i="40"/>
  <c r="E230" i="40"/>
  <c r="E231" i="40"/>
  <c r="C232" i="40"/>
  <c r="E233" i="40"/>
  <c r="E234" i="40"/>
  <c r="E235" i="40"/>
  <c r="C236" i="40"/>
  <c r="E237" i="40"/>
  <c r="E238" i="40"/>
  <c r="E239" i="40"/>
  <c r="C240" i="40"/>
  <c r="E241" i="40"/>
  <c r="E242" i="40"/>
  <c r="E243" i="40"/>
  <c r="E244" i="40"/>
  <c r="C245" i="40"/>
  <c r="E246" i="40"/>
  <c r="E247" i="40"/>
  <c r="E248" i="40"/>
  <c r="E249" i="40"/>
  <c r="C250" i="40"/>
  <c r="E251" i="40"/>
  <c r="E252" i="40"/>
  <c r="E253" i="40"/>
  <c r="C254" i="40"/>
  <c r="E255" i="40"/>
  <c r="E256" i="40"/>
  <c r="E257" i="40"/>
  <c r="E258" i="40"/>
  <c r="C259" i="40"/>
  <c r="E260" i="40"/>
  <c r="E261" i="40"/>
  <c r="E262" i="40"/>
  <c r="E263" i="40"/>
  <c r="C264" i="40"/>
  <c r="E265" i="40"/>
  <c r="E266" i="40"/>
  <c r="E267" i="40"/>
  <c r="E268" i="40"/>
  <c r="C269" i="40"/>
  <c r="E270" i="40"/>
  <c r="E271" i="40"/>
  <c r="E272" i="40"/>
  <c r="C273" i="40"/>
  <c r="E274" i="40"/>
  <c r="E275" i="40"/>
  <c r="E276" i="40"/>
  <c r="C277" i="40"/>
  <c r="E278" i="40"/>
  <c r="E279" i="40"/>
  <c r="E280" i="40"/>
  <c r="C281" i="40"/>
  <c r="E282" i="40"/>
  <c r="E283" i="40"/>
  <c r="E284" i="40"/>
  <c r="C285" i="40"/>
  <c r="E286" i="40"/>
  <c r="E287" i="40"/>
  <c r="E288" i="40"/>
  <c r="E289" i="40"/>
  <c r="C290" i="40"/>
  <c r="E291" i="40"/>
  <c r="E292" i="40"/>
  <c r="E293" i="40"/>
  <c r="C294" i="40"/>
  <c r="E295" i="40"/>
  <c r="E296" i="40"/>
  <c r="E297" i="40"/>
  <c r="C298" i="40"/>
  <c r="E299" i="40"/>
  <c r="E300" i="40"/>
  <c r="E301" i="40"/>
  <c r="E302" i="40"/>
  <c r="C303" i="40"/>
  <c r="C308" i="40"/>
  <c r="C309" i="40"/>
  <c r="C310" i="40"/>
  <c r="C311" i="40"/>
  <c r="E44" i="40" l="1"/>
  <c r="E232" i="40"/>
  <c r="E20" i="40"/>
  <c r="E130" i="40"/>
  <c r="E294" i="40"/>
  <c r="E62" i="40"/>
  <c r="E269" i="40"/>
  <c r="E212" i="40"/>
  <c r="E91" i="40"/>
  <c r="E81" i="40"/>
  <c r="E180" i="40"/>
  <c r="E149" i="40"/>
  <c r="E195" i="40"/>
  <c r="E25" i="40"/>
  <c r="E281" i="40"/>
  <c r="E209" i="40"/>
  <c r="E58" i="40"/>
  <c r="E250" i="40"/>
  <c r="E245" i="40"/>
  <c r="E139" i="40"/>
  <c r="E185" i="40"/>
  <c r="E159" i="40"/>
  <c r="E125" i="40"/>
  <c r="E39" i="40"/>
  <c r="E259" i="40"/>
  <c r="E217" i="40"/>
  <c r="E95" i="40"/>
  <c r="E103" i="40"/>
  <c r="E303" i="40"/>
  <c r="E290" i="40"/>
  <c r="E298" i="40"/>
  <c r="E107" i="40"/>
  <c r="E16" i="40"/>
  <c r="C305" i="40"/>
  <c r="E134" i="40"/>
  <c r="E72" i="40"/>
  <c r="E277" i="40"/>
  <c r="E273" i="40"/>
  <c r="E236" i="40"/>
  <c r="E254" i="40"/>
  <c r="E240" i="40"/>
  <c r="E175" i="40"/>
  <c r="E172" i="40"/>
  <c r="E168" i="40"/>
  <c r="E143" i="40"/>
  <c r="E115" i="40"/>
  <c r="E111" i="40"/>
  <c r="E99" i="40"/>
  <c r="E34" i="40"/>
  <c r="E264" i="40"/>
  <c r="E227" i="40"/>
  <c r="E222" i="40"/>
  <c r="E205" i="40"/>
  <c r="E200" i="40"/>
  <c r="E190" i="40"/>
  <c r="E164" i="40"/>
  <c r="E154" i="40"/>
  <c r="E120" i="40"/>
  <c r="E86" i="40"/>
  <c r="E77" i="40"/>
  <c r="E67" i="40"/>
  <c r="E310" i="40"/>
  <c r="E54" i="40"/>
  <c r="E30" i="40"/>
  <c r="E308" i="40"/>
  <c r="E309" i="40"/>
  <c r="E311" i="40"/>
  <c r="E6" i="40"/>
  <c r="E285" i="40"/>
  <c r="C312" i="40"/>
  <c r="E49" i="40"/>
  <c r="E11" i="40"/>
  <c r="C313" i="40" l="1"/>
  <c r="E312" i="40"/>
  <c r="E305" i="40"/>
  <c r="E313" i="40" l="1"/>
</calcChain>
</file>

<file path=xl/sharedStrings.xml><?xml version="1.0" encoding="utf-8"?>
<sst xmlns="http://schemas.openxmlformats.org/spreadsheetml/2006/main" count="565" uniqueCount="157">
  <si>
    <t>County</t>
  </si>
  <si>
    <t>Calhoun</t>
  </si>
  <si>
    <t>Lafayette</t>
  </si>
  <si>
    <t>Liberty</t>
  </si>
  <si>
    <t>Union</t>
  </si>
  <si>
    <t>Baker</t>
  </si>
  <si>
    <t>Dixie</t>
  </si>
  <si>
    <t>Franklin</t>
  </si>
  <si>
    <t>Gilchrist</t>
  </si>
  <si>
    <t>Glades</t>
  </si>
  <si>
    <t>Gulf</t>
  </si>
  <si>
    <t>Hamilton</t>
  </si>
  <si>
    <t>Holmes</t>
  </si>
  <si>
    <t>Jefferson</t>
  </si>
  <si>
    <t>Taylor</t>
  </si>
  <si>
    <t>Washington</t>
  </si>
  <si>
    <t>Bradford</t>
  </si>
  <si>
    <t>DeSoto</t>
  </si>
  <si>
    <t>Gadsden</t>
  </si>
  <si>
    <t>Hardee</t>
  </si>
  <si>
    <t>Hendry</t>
  </si>
  <si>
    <t>Jackson</t>
  </si>
  <si>
    <t>Levy</t>
  </si>
  <si>
    <t>Madison</t>
  </si>
  <si>
    <t>Okeechobee</t>
  </si>
  <si>
    <t>Suwannee</t>
  </si>
  <si>
    <t>Wakulla</t>
  </si>
  <si>
    <t>Citrus</t>
  </si>
  <si>
    <t>Columbia</t>
  </si>
  <si>
    <t>Flagler</t>
  </si>
  <si>
    <t>Highlands</t>
  </si>
  <si>
    <t>Indian River</t>
  </si>
  <si>
    <t>Nassau</t>
  </si>
  <si>
    <t>Putnam</t>
  </si>
  <si>
    <t>Sumter</t>
  </si>
  <si>
    <t>Walton</t>
  </si>
  <si>
    <t>Alachua</t>
  </si>
  <si>
    <t>Charlotte</t>
  </si>
  <si>
    <t>Clay</t>
  </si>
  <si>
    <t>Hernando</t>
  </si>
  <si>
    <t>Martin</t>
  </si>
  <si>
    <t>Monroe</t>
  </si>
  <si>
    <t>Okaloosa</t>
  </si>
  <si>
    <t>Saint Johns</t>
  </si>
  <si>
    <t>Santa Rosa</t>
  </si>
  <si>
    <t>Bay</t>
  </si>
  <si>
    <t>Brevard</t>
  </si>
  <si>
    <t>Collier</t>
  </si>
  <si>
    <t>Escambia</t>
  </si>
  <si>
    <t>Lake</t>
  </si>
  <si>
    <t>Leon</t>
  </si>
  <si>
    <t>Manatee</t>
  </si>
  <si>
    <t>Marion</t>
  </si>
  <si>
    <t>Osceola</t>
  </si>
  <si>
    <t>Pasco</t>
  </si>
  <si>
    <t>Saint Lucie</t>
  </si>
  <si>
    <t>Sarasota</t>
  </si>
  <si>
    <t>Seminole</t>
  </si>
  <si>
    <t>Duval</t>
  </si>
  <si>
    <t>Lee</t>
  </si>
  <si>
    <t>Pinellas</t>
  </si>
  <si>
    <t>Polk</t>
  </si>
  <si>
    <t>Volusia</t>
  </si>
  <si>
    <t>Broward</t>
  </si>
  <si>
    <t>Hillsborough</t>
  </si>
  <si>
    <t>Miami-Dade</t>
  </si>
  <si>
    <t>Orange</t>
  </si>
  <si>
    <t>Palm Beach</t>
  </si>
  <si>
    <t>FRS Type</t>
  </si>
  <si>
    <t>Salary Allocation Court Amount</t>
  </si>
  <si>
    <t>FRS Increase %</t>
  </si>
  <si>
    <t>Reg EE</t>
  </si>
  <si>
    <t>SMS</t>
  </si>
  <si>
    <t>DROP</t>
  </si>
  <si>
    <t>Clerk</t>
  </si>
  <si>
    <t>Alachua Total</t>
  </si>
  <si>
    <t>Baker Total</t>
  </si>
  <si>
    <t>Bay Total</t>
  </si>
  <si>
    <t>Bradford Total</t>
  </si>
  <si>
    <t>Brevard Total</t>
  </si>
  <si>
    <t>Broward Total</t>
  </si>
  <si>
    <t>Calhoun Total</t>
  </si>
  <si>
    <t>Charlotte Total</t>
  </si>
  <si>
    <t>Citrus Total</t>
  </si>
  <si>
    <t>Clay Total</t>
  </si>
  <si>
    <t>Collier Total</t>
  </si>
  <si>
    <t>Columbia Total</t>
  </si>
  <si>
    <t>DeSoto Total</t>
  </si>
  <si>
    <t>Dixie Total</t>
  </si>
  <si>
    <t>Duval Total</t>
  </si>
  <si>
    <t>Escambia Total</t>
  </si>
  <si>
    <t>Flagler Total</t>
  </si>
  <si>
    <t>Franklin Total</t>
  </si>
  <si>
    <t>Gadsden Total</t>
  </si>
  <si>
    <t>Gilchrist Total</t>
  </si>
  <si>
    <t>Glades Total</t>
  </si>
  <si>
    <t>Gulf Total</t>
  </si>
  <si>
    <t>Hamilton Total</t>
  </si>
  <si>
    <t>Hardee Total</t>
  </si>
  <si>
    <t>Hendry Total</t>
  </si>
  <si>
    <t>Hernando Total</t>
  </si>
  <si>
    <t>Highlands Total</t>
  </si>
  <si>
    <t>Hillsborough Total</t>
  </si>
  <si>
    <t>Holmes Total</t>
  </si>
  <si>
    <t>Indian River Total</t>
  </si>
  <si>
    <t>Jackson Total</t>
  </si>
  <si>
    <t>Jefferson Total</t>
  </si>
  <si>
    <t>Lafayette Total</t>
  </si>
  <si>
    <t>Lake Total</t>
  </si>
  <si>
    <t>Lee Total</t>
  </si>
  <si>
    <t>Leon Total</t>
  </si>
  <si>
    <t>Levy Total</t>
  </si>
  <si>
    <t>Liberty Total</t>
  </si>
  <si>
    <t>Madison Total</t>
  </si>
  <si>
    <t>Manatee Total</t>
  </si>
  <si>
    <t>Marion Total</t>
  </si>
  <si>
    <t>Martin Total</t>
  </si>
  <si>
    <t>Miami-Dade Total</t>
  </si>
  <si>
    <t>Monroe Total</t>
  </si>
  <si>
    <t>Nassau Total</t>
  </si>
  <si>
    <t>Okaloosa Total</t>
  </si>
  <si>
    <t>Okeechobee Total</t>
  </si>
  <si>
    <t>Orange Total</t>
  </si>
  <si>
    <t>Osceola Total</t>
  </si>
  <si>
    <t>Palm Beach Total</t>
  </si>
  <si>
    <t>Pasco Total</t>
  </si>
  <si>
    <t>Pinellas Total</t>
  </si>
  <si>
    <t>Polk Total</t>
  </si>
  <si>
    <t>Putnam Total</t>
  </si>
  <si>
    <t>Saint Johns Total</t>
  </si>
  <si>
    <t>Saint Lucie Total</t>
  </si>
  <si>
    <t>Santa Rosa Total</t>
  </si>
  <si>
    <t>Sarasota Total</t>
  </si>
  <si>
    <t>Seminole Total</t>
  </si>
  <si>
    <t>Sumter Total</t>
  </si>
  <si>
    <t>Suwannee Total</t>
  </si>
  <si>
    <t>Taylor Total</t>
  </si>
  <si>
    <t>Union Total</t>
  </si>
  <si>
    <t>Volusia Total</t>
  </si>
  <si>
    <t>Wakulla Total</t>
  </si>
  <si>
    <t>Walton Total</t>
  </si>
  <si>
    <t>Washington Total</t>
  </si>
  <si>
    <t>Grand Total</t>
  </si>
  <si>
    <t>Non-FRS (SMS-Equivalent)</t>
  </si>
  <si>
    <t>Non-FRS (Investment Plan)</t>
  </si>
  <si>
    <t>Non-FRS (Pension)</t>
  </si>
  <si>
    <t>2023 
FRS Increase</t>
  </si>
  <si>
    <t>CCOC FRS Calculation Template</t>
  </si>
  <si>
    <t>County:</t>
  </si>
  <si>
    <t>Class</t>
  </si>
  <si>
    <t>2022 
FRS Rates</t>
  </si>
  <si>
    <t>2023 
FRS Rates</t>
  </si>
  <si>
    <t>Year-over-Year Rate Increase</t>
  </si>
  <si>
    <t>Current Total Wages</t>
  </si>
  <si>
    <t>2023 
Increased Wages</t>
  </si>
  <si>
    <t>FRS Increase</t>
  </si>
  <si>
    <t>Enter County Data in these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</si>
</sst>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00_);_(* \(#,##0.000\);_(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name val="Franklin Gothic Book"/>
      <family val="2"/>
    </font>
    <font>
      <i/>
      <sz val="11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7" fillId="2" borderId="3">
      <alignment horizontal="center" vertical="center"/>
      <protection locked="0"/>
    </xf>
    <xf numFmtId="43" fontId="6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10" fillId="0" borderId="2" xfId="0" applyFont="1" applyBorder="1" applyAlignment="1">
      <alignment horizontal="center"/>
    </xf>
    <xf numFmtId="43" fontId="10" fillId="0" borderId="2" xfId="14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/>
    <xf numFmtId="43" fontId="9" fillId="0" borderId="0" xfId="14" applyFont="1"/>
    <xf numFmtId="10" fontId="11" fillId="0" borderId="0" xfId="2" applyNumberFormat="1" applyFont="1" applyFill="1"/>
    <xf numFmtId="0" fontId="10" fillId="0" borderId="0" xfId="0" applyFont="1"/>
    <xf numFmtId="43" fontId="10" fillId="0" borderId="0" xfId="0" applyNumberFormat="1" applyFont="1"/>
    <xf numFmtId="0" fontId="13" fillId="0" borderId="0" xfId="0" applyFont="1"/>
    <xf numFmtId="43" fontId="9" fillId="0" borderId="0" xfId="14" applyFont="1" applyFill="1"/>
    <xf numFmtId="43" fontId="0" fillId="0" borderId="0" xfId="14" applyFont="1"/>
    <xf numFmtId="43" fontId="9" fillId="0" borderId="8" xfId="14" applyFont="1" applyFill="1" applyBorder="1"/>
    <xf numFmtId="43" fontId="9" fillId="0" borderId="0" xfId="14" applyFont="1" applyFill="1" applyBorder="1"/>
    <xf numFmtId="43" fontId="10" fillId="0" borderId="1" xfId="14" applyFont="1" applyFill="1" applyBorder="1"/>
    <xf numFmtId="0" fontId="9" fillId="0" borderId="4" xfId="0" applyFont="1" applyBorder="1"/>
    <xf numFmtId="43" fontId="10" fillId="0" borderId="0" xfId="14" applyFont="1"/>
    <xf numFmtId="0" fontId="9" fillId="0" borderId="6" xfId="0" applyFont="1" applyBorder="1"/>
    <xf numFmtId="0" fontId="9" fillId="0" borderId="9" xfId="0" applyFont="1" applyBorder="1"/>
    <xf numFmtId="43" fontId="9" fillId="0" borderId="0" xfId="0" applyNumberFormat="1" applyFont="1"/>
    <xf numFmtId="43" fontId="9" fillId="0" borderId="7" xfId="14" applyFont="1" applyFill="1" applyBorder="1"/>
    <xf numFmtId="43" fontId="9" fillId="0" borderId="10" xfId="14" applyFont="1" applyFill="1" applyBorder="1"/>
    <xf numFmtId="43" fontId="9" fillId="0" borderId="11" xfId="14" applyFont="1" applyFill="1" applyBorder="1"/>
    <xf numFmtId="43" fontId="10" fillId="0" borderId="12" xfId="14" applyFont="1" applyFill="1" applyBorder="1"/>
    <xf numFmtId="43" fontId="10" fillId="0" borderId="0" xfId="14" applyFont="1" applyFill="1"/>
    <xf numFmtId="43" fontId="10" fillId="4" borderId="0" xfId="14" applyFont="1" applyFill="1"/>
    <xf numFmtId="43" fontId="9" fillId="4" borderId="0" xfId="14" applyFont="1" applyFill="1"/>
    <xf numFmtId="0" fontId="0" fillId="4" borderId="0" xfId="0" applyFill="1"/>
    <xf numFmtId="0" fontId="9" fillId="4" borderId="0" xfId="0" applyFont="1" applyFill="1"/>
    <xf numFmtId="0" fontId="14" fillId="4" borderId="0" xfId="0" applyFont="1" applyFill="1" applyAlignment="1">
      <alignment horizontal="center"/>
    </xf>
    <xf numFmtId="0" fontId="15" fillId="0" borderId="0" xfId="0" applyFont="1"/>
    <xf numFmtId="43" fontId="12" fillId="0" borderId="0" xfId="14" applyFont="1"/>
    <xf numFmtId="165" fontId="12" fillId="0" borderId="0" xfId="14" applyNumberFormat="1" applyFont="1"/>
    <xf numFmtId="0" fontId="12" fillId="0" borderId="0" xfId="0" applyFont="1"/>
    <xf numFmtId="43" fontId="9" fillId="0" borderId="5" xfId="14" applyFont="1" applyFill="1" applyBorder="1"/>
    <xf numFmtId="2" fontId="10" fillId="0" borderId="0" xfId="14" applyNumberFormat="1" applyFont="1" applyFill="1"/>
    <xf numFmtId="2" fontId="9" fillId="0" borderId="0" xfId="1" applyNumberFormat="1" applyFont="1"/>
    <xf numFmtId="0" fontId="1" fillId="0" borderId="0" xfId="0" applyFont="1"/>
    <xf numFmtId="0" fontId="8" fillId="0" borderId="0" xfId="0" applyFont="1"/>
    <xf numFmtId="0" fontId="8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/>
    <xf numFmtId="10" fontId="16" fillId="0" borderId="0" xfId="2" applyNumberFormat="1" applyFont="1" applyFill="1"/>
    <xf numFmtId="44" fontId="1" fillId="0" borderId="0" xfId="1" applyFont="1"/>
    <xf numFmtId="44" fontId="1" fillId="0" borderId="5" xfId="1" applyFont="1" applyBorder="1"/>
    <xf numFmtId="44" fontId="8" fillId="0" borderId="0" xfId="1" applyFont="1"/>
    <xf numFmtId="43" fontId="1" fillId="0" borderId="0" xfId="0" applyNumberFormat="1" applyFont="1"/>
    <xf numFmtId="44" fontId="1" fillId="3" borderId="0" xfId="1" applyFont="1" applyFill="1"/>
    <xf numFmtId="44" fontId="1" fillId="3" borderId="5" xfId="1" applyFont="1" applyFill="1" applyBorder="1"/>
    <xf numFmtId="0" fontId="12" fillId="3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</cellXfs>
  <cellStyles count="28">
    <cellStyle name="Comma" xfId="14" builtinId="3"/>
    <cellStyle name="Comma 2" xfId="5" xr:uid="{2A681E24-D0D9-4A64-A7C3-94D76CC7B481}"/>
    <cellStyle name="Comma 2 2" xfId="20" xr:uid="{083DBF04-A74E-427C-B240-CE86B9E23ECC}"/>
    <cellStyle name="Currency" xfId="1" builtinId="4"/>
    <cellStyle name="Currency 2" xfId="4" xr:uid="{979A78FB-C7AA-4367-8426-EC76D4683AF9}"/>
    <cellStyle name="Currency 2 2" xfId="21" xr:uid="{DBA5DCBF-8376-4E12-85FF-205C35F7F151}"/>
    <cellStyle name="Currency 3" xfId="7" xr:uid="{442E720D-D10C-4E03-9056-2FA5C01C9752}"/>
    <cellStyle name="Currency 3 2" xfId="11" xr:uid="{705C7E37-D6D6-471B-A0DC-676B36DF1613}"/>
    <cellStyle name="Currency 3 2 2" xfId="18" xr:uid="{96D16B4A-5259-4B15-A14B-588C16522E35}"/>
    <cellStyle name="Currency 3 2 2 2" xfId="27" xr:uid="{8AD9DF01-B6C3-4FAA-A8F7-C67376B410CB}"/>
    <cellStyle name="Currency 4" xfId="16" xr:uid="{EE9EB699-6190-46ED-BD65-73D09B970377}"/>
    <cellStyle name="Line 2 Report Information Fill In" xfId="13" xr:uid="{AD1DB3E6-82C2-4DB8-B28F-C3F37B54778E}"/>
    <cellStyle name="Normal" xfId="0" builtinId="0"/>
    <cellStyle name="Normal 2" xfId="12" xr:uid="{98D89331-6EF8-4F96-BE9D-0E0170F96707}"/>
    <cellStyle name="Normal 3" xfId="6" xr:uid="{5E287F0D-ACF6-4A31-B324-F0802FB8622C}"/>
    <cellStyle name="Normal 3 2" xfId="9" xr:uid="{B43F49E9-3BA6-4CE7-8EB2-0450C5AD6997}"/>
    <cellStyle name="Normal 3 2 2" xfId="17" xr:uid="{F92651E8-0C96-4DCC-AEC0-25AD7D60EB96}"/>
    <cellStyle name="Normal 3 2 2 2" xfId="25" xr:uid="{0F374CE7-6556-4C7F-B2C1-D4270DB4E365}"/>
    <cellStyle name="Normal 3 2 3" xfId="24" xr:uid="{C0B3CD22-FB81-4973-87CE-7F5418C5794F}"/>
    <cellStyle name="Normal 3 3" xfId="23" xr:uid="{56A635DB-9A59-4D13-BCB9-30E35858FA44}"/>
    <cellStyle name="Normal 4" xfId="15" xr:uid="{62289CD8-9BA4-440C-B09F-2315A6CCD8EE}"/>
    <cellStyle name="Percent" xfId="2" builtinId="5"/>
    <cellStyle name="Percent 2" xfId="3" xr:uid="{39FFBDB5-EBDB-4434-94F3-3A9F24761576}"/>
    <cellStyle name="Percent 2 2" xfId="22" xr:uid="{2D1D581A-8455-4038-8310-5F444F7675F7}"/>
    <cellStyle name="Percent 3" xfId="8" xr:uid="{E63009D5-8F1A-48DC-872F-38CFD50B1C0C}"/>
    <cellStyle name="Percent 3 2" xfId="10" xr:uid="{9D64B549-1BB3-49D2-9372-AB4803435920}"/>
    <cellStyle name="Percent 3 2 2" xfId="19" xr:uid="{3A6ABBE7-7034-42EE-81EA-1BB428918064}"/>
    <cellStyle name="Percent 3 2 2 2" xfId="26" xr:uid="{1D2186DE-2D87-497D-A8F2-1221C3AB6958}"/>
  </cellStyles>
  <dxfs count="0"/>
  <tableStyles count="0" defaultTableStyle="TableStyleMedium2" defaultPivotStyle="PivotStyleLight16"/>
  <colors>
    <mruColors>
      <color rgb="FF009959"/>
      <color rgb="FFCFB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COC - ND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AC162C"/>
      </a:accent1>
      <a:accent2>
        <a:srgbClr val="002D73"/>
      </a:accent2>
      <a:accent3>
        <a:srgbClr val="CFB53B"/>
      </a:accent3>
      <a:accent4>
        <a:srgbClr val="009959"/>
      </a:accent4>
      <a:accent5>
        <a:srgbClr val="FFFFFF"/>
      </a:accent5>
      <a:accent6>
        <a:srgbClr val="7F7F7F"/>
      </a:accent6>
      <a:hlink>
        <a:srgbClr val="002D73"/>
      </a:hlink>
      <a:folHlink>
        <a:srgbClr val="AC162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9591-9B45-4246-B326-DD79EE640455}">
  <sheetPr>
    <pageSetUpPr fitToPage="1"/>
  </sheetPr>
  <dimension ref="A1:G13"/>
  <sheetViews>
    <sheetView tabSelected="1" zoomScale="120" zoomScaleNormal="120" workbookViewId="0">
      <selection activeCell="F15" sqref="F15"/>
    </sheetView>
  </sheetViews>
  <sheetFormatPr defaultRowHeight="16.5" x14ac:dyDescent="0.3"/>
  <cols>
    <col min="1" max="1" width="13.140625" style="38" customWidth="1"/>
    <col min="2" max="2" width="13.42578125" style="38" customWidth="1"/>
    <col min="3" max="3" width="12.42578125" style="38" customWidth="1"/>
    <col min="4" max="4" width="14.28515625" style="38" customWidth="1"/>
    <col min="5" max="5" width="22.28515625" style="38" customWidth="1"/>
    <col min="6" max="6" width="23.28515625" style="38" customWidth="1"/>
    <col min="7" max="7" width="22.140625" style="38" customWidth="1"/>
    <col min="8" max="16384" width="9.140625" style="38"/>
  </cols>
  <sheetData>
    <row r="1" spans="1:7" x14ac:dyDescent="0.3">
      <c r="A1" s="51" t="s">
        <v>147</v>
      </c>
      <c r="B1" s="51"/>
      <c r="C1" s="51"/>
    </row>
    <row r="2" spans="1:7" x14ac:dyDescent="0.3">
      <c r="A2" s="39" t="s">
        <v>148</v>
      </c>
      <c r="B2" s="52"/>
      <c r="C2" s="52"/>
    </row>
    <row r="5" spans="1:7" s="41" customFormat="1" ht="54" customHeight="1" x14ac:dyDescent="0.3">
      <c r="A5" s="40" t="s">
        <v>149</v>
      </c>
      <c r="B5" s="40" t="s">
        <v>150</v>
      </c>
      <c r="C5" s="40" t="s">
        <v>151</v>
      </c>
      <c r="D5" s="40" t="s">
        <v>152</v>
      </c>
      <c r="E5" s="40" t="s">
        <v>153</v>
      </c>
      <c r="F5" s="40" t="s">
        <v>154</v>
      </c>
      <c r="G5" s="40" t="s">
        <v>155</v>
      </c>
    </row>
    <row r="6" spans="1:7" x14ac:dyDescent="0.3">
      <c r="A6" s="42" t="s">
        <v>71</v>
      </c>
      <c r="B6" s="43">
        <f>5.96%+4.23%+1.66%+0.06%</f>
        <v>0.11910000000000001</v>
      </c>
      <c r="C6" s="43">
        <v>0.13569999999999999</v>
      </c>
      <c r="D6" s="43">
        <f>C6-B6</f>
        <v>1.6599999999999976E-2</v>
      </c>
      <c r="E6" s="48"/>
      <c r="F6" s="44">
        <f>G6+E6</f>
        <v>0</v>
      </c>
      <c r="G6" s="44">
        <f t="shared" ref="G6:G8" si="0">D6*E6</f>
        <v>0</v>
      </c>
    </row>
    <row r="7" spans="1:7" x14ac:dyDescent="0.3">
      <c r="A7" s="42" t="s">
        <v>72</v>
      </c>
      <c r="B7" s="43">
        <f>7.7%+22.15%+1.66%+0.06%</f>
        <v>0.31569999999999998</v>
      </c>
      <c r="C7" s="43">
        <v>0.34520000000000001</v>
      </c>
      <c r="D7" s="43">
        <f t="shared" ref="D7:D9" si="1">C7-B7</f>
        <v>2.9500000000000026E-2</v>
      </c>
      <c r="E7" s="48"/>
      <c r="F7" s="44">
        <f>G7+E7</f>
        <v>0</v>
      </c>
      <c r="G7" s="44">
        <f t="shared" si="0"/>
        <v>0</v>
      </c>
    </row>
    <row r="8" spans="1:7" x14ac:dyDescent="0.3">
      <c r="A8" s="42" t="s">
        <v>73</v>
      </c>
      <c r="B8" s="43">
        <f>7.79%+9.15%+1.66%+0%</f>
        <v>0.186</v>
      </c>
      <c r="C8" s="43">
        <v>0.21129999999999999</v>
      </c>
      <c r="D8" s="43">
        <f t="shared" si="1"/>
        <v>2.5299999999999989E-2</v>
      </c>
      <c r="E8" s="48"/>
      <c r="F8" s="44">
        <f>G8+E8</f>
        <v>0</v>
      </c>
      <c r="G8" s="44">
        <f t="shared" si="0"/>
        <v>0</v>
      </c>
    </row>
    <row r="9" spans="1:7" x14ac:dyDescent="0.3">
      <c r="A9" s="42" t="s">
        <v>74</v>
      </c>
      <c r="B9" s="43">
        <f>11.3%+43.98%+1.66%+0.06%</f>
        <v>0.56999999999999995</v>
      </c>
      <c r="C9" s="43">
        <v>0.58679999999999999</v>
      </c>
      <c r="D9" s="43">
        <f t="shared" si="1"/>
        <v>1.6800000000000037E-2</v>
      </c>
      <c r="E9" s="49"/>
      <c r="F9" s="45">
        <f>G9+E9</f>
        <v>0</v>
      </c>
      <c r="G9" s="45">
        <f>D9*E9</f>
        <v>0</v>
      </c>
    </row>
    <row r="10" spans="1:7" x14ac:dyDescent="0.3">
      <c r="E10" s="46">
        <f>SUM(E6:E9)</f>
        <v>0</v>
      </c>
      <c r="F10" s="46">
        <f>SUM(F6:F9)</f>
        <v>0</v>
      </c>
      <c r="G10" s="46">
        <f>SUM(G6:G9)</f>
        <v>0</v>
      </c>
    </row>
    <row r="12" spans="1:7" x14ac:dyDescent="0.3">
      <c r="E12" s="47"/>
      <c r="G12" s="47"/>
    </row>
    <row r="13" spans="1:7" ht="31.5" x14ac:dyDescent="0.3">
      <c r="E13" s="50" t="s">
        <v>156</v>
      </c>
    </row>
  </sheetData>
  <mergeCells count="2">
    <mergeCell ref="A1:C1"/>
    <mergeCell ref="B2:C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5124-67F5-4498-9791-FC0CFFEB86DF}">
  <dimension ref="A1:E321"/>
  <sheetViews>
    <sheetView zoomScale="110" zoomScaleNormal="110" workbookViewId="0">
      <pane ySplit="1" topLeftCell="A291" activePane="bottomLeft" state="frozen"/>
      <selection pane="bottomLeft" activeCell="B304" sqref="B304"/>
    </sheetView>
  </sheetViews>
  <sheetFormatPr defaultRowHeight="15" x14ac:dyDescent="0.25"/>
  <cols>
    <col min="1" max="1" width="20.42578125" customWidth="1"/>
    <col min="2" max="2" width="18.140625" customWidth="1"/>
    <col min="3" max="3" width="23.140625" style="12" customWidth="1"/>
    <col min="4" max="4" width="10.5703125" customWidth="1"/>
    <col min="5" max="5" width="21" customWidth="1"/>
  </cols>
  <sheetData>
    <row r="1" spans="1:5" s="4" customFormat="1" ht="47.25" x14ac:dyDescent="0.3">
      <c r="A1" s="1" t="s">
        <v>0</v>
      </c>
      <c r="B1" s="1" t="s">
        <v>68</v>
      </c>
      <c r="C1" s="2" t="s">
        <v>69</v>
      </c>
      <c r="D1" s="3" t="s">
        <v>70</v>
      </c>
      <c r="E1" s="3" t="s">
        <v>146</v>
      </c>
    </row>
    <row r="2" spans="1:5" ht="15.75" x14ac:dyDescent="0.3">
      <c r="A2" s="5" t="s">
        <v>36</v>
      </c>
      <c r="B2" s="5" t="s">
        <v>71</v>
      </c>
      <c r="C2" s="11">
        <v>3232237.63</v>
      </c>
      <c r="D2" s="7">
        <v>1.66E-2</v>
      </c>
      <c r="E2" s="20">
        <f>C2*D2</f>
        <v>53655.144657999997</v>
      </c>
    </row>
    <row r="3" spans="1:5" ht="15.75" x14ac:dyDescent="0.3">
      <c r="A3" s="5" t="s">
        <v>36</v>
      </c>
      <c r="B3" s="5" t="s">
        <v>72</v>
      </c>
      <c r="C3" s="11">
        <v>450455.62</v>
      </c>
      <c r="D3" s="7">
        <v>2.9499999999999998E-2</v>
      </c>
      <c r="E3" s="20">
        <f>C3*D3</f>
        <v>13288.440789999999</v>
      </c>
    </row>
    <row r="4" spans="1:5" ht="15.75" x14ac:dyDescent="0.3">
      <c r="A4" s="5" t="s">
        <v>36</v>
      </c>
      <c r="B4" s="5" t="s">
        <v>73</v>
      </c>
      <c r="C4" s="11">
        <v>319334.08</v>
      </c>
      <c r="D4" s="7">
        <v>2.53E-2</v>
      </c>
      <c r="E4" s="20">
        <f>C4*D4</f>
        <v>8079.1522240000004</v>
      </c>
    </row>
    <row r="5" spans="1:5" ht="15.75" x14ac:dyDescent="0.3">
      <c r="A5" s="5" t="s">
        <v>36</v>
      </c>
      <c r="B5" s="5" t="s">
        <v>74</v>
      </c>
      <c r="C5" s="11">
        <v>106318.73999999999</v>
      </c>
      <c r="D5" s="7">
        <v>1.6799999999999999E-2</v>
      </c>
      <c r="E5" s="20">
        <f>C5*D5</f>
        <v>1786.1548319999997</v>
      </c>
    </row>
    <row r="6" spans="1:5" s="10" customFormat="1" ht="15.75" x14ac:dyDescent="0.3">
      <c r="A6" s="8" t="s">
        <v>75</v>
      </c>
      <c r="B6" s="8"/>
      <c r="C6" s="17">
        <f>SUM(C2:C5)</f>
        <v>4108346.0700000003</v>
      </c>
      <c r="D6" s="9"/>
      <c r="E6" s="9">
        <f>SUM(E2:E5)</f>
        <v>76808.892504000003</v>
      </c>
    </row>
    <row r="7" spans="1:5" ht="15.75" x14ac:dyDescent="0.3">
      <c r="A7" s="5" t="s">
        <v>5</v>
      </c>
      <c r="B7" s="5" t="s">
        <v>71</v>
      </c>
      <c r="C7" s="11">
        <v>272443</v>
      </c>
      <c r="D7" s="7">
        <v>1.66E-2</v>
      </c>
      <c r="E7" s="20">
        <f>C7*D7</f>
        <v>4522.5537999999997</v>
      </c>
    </row>
    <row r="8" spans="1:5" ht="15.75" x14ac:dyDescent="0.3">
      <c r="A8" s="5" t="s">
        <v>5</v>
      </c>
      <c r="B8" s="5" t="s">
        <v>72</v>
      </c>
      <c r="C8" s="11">
        <v>81557</v>
      </c>
      <c r="D8" s="7">
        <v>2.9499999999999998E-2</v>
      </c>
      <c r="E8" s="20">
        <f>C8*D8</f>
        <v>2405.9314999999997</v>
      </c>
    </row>
    <row r="9" spans="1:5" ht="15.75" x14ac:dyDescent="0.3">
      <c r="A9" s="5" t="s">
        <v>5</v>
      </c>
      <c r="B9" s="5" t="s">
        <v>73</v>
      </c>
      <c r="C9" s="11">
        <v>123880</v>
      </c>
      <c r="D9" s="7">
        <v>2.53E-2</v>
      </c>
      <c r="E9" s="20">
        <f>C9*D9</f>
        <v>3134.1639999999998</v>
      </c>
    </row>
    <row r="10" spans="1:5" ht="15.75" x14ac:dyDescent="0.3">
      <c r="A10" s="5" t="s">
        <v>5</v>
      </c>
      <c r="B10" s="5" t="s">
        <v>74</v>
      </c>
      <c r="C10" s="11">
        <v>108634.5</v>
      </c>
      <c r="D10" s="7">
        <v>1.6799999999999999E-2</v>
      </c>
      <c r="E10" s="20">
        <f>C10*D10</f>
        <v>1825.0595999999998</v>
      </c>
    </row>
    <row r="11" spans="1:5" s="10" customFormat="1" ht="15.75" x14ac:dyDescent="0.3">
      <c r="A11" s="8" t="s">
        <v>76</v>
      </c>
      <c r="B11" s="8"/>
      <c r="C11" s="17">
        <f>SUM(C7:C10)</f>
        <v>586514.5</v>
      </c>
      <c r="D11" s="9"/>
      <c r="E11" s="9">
        <f>SUM(E7:E10)</f>
        <v>11887.7089</v>
      </c>
    </row>
    <row r="12" spans="1:5" ht="15.75" x14ac:dyDescent="0.3">
      <c r="A12" s="5" t="s">
        <v>45</v>
      </c>
      <c r="B12" s="5" t="s">
        <v>71</v>
      </c>
      <c r="C12" s="11">
        <v>1914920.07</v>
      </c>
      <c r="D12" s="7">
        <v>1.66E-2</v>
      </c>
      <c r="E12" s="20">
        <f>C12*D12</f>
        <v>31787.673162000003</v>
      </c>
    </row>
    <row r="13" spans="1:5" ht="15.75" x14ac:dyDescent="0.3">
      <c r="A13" s="5" t="s">
        <v>45</v>
      </c>
      <c r="B13" s="5" t="s">
        <v>72</v>
      </c>
      <c r="C13" s="11">
        <v>218613.59</v>
      </c>
      <c r="D13" s="7">
        <v>2.9499999999999998E-2</v>
      </c>
      <c r="E13" s="20">
        <f>C13*D13</f>
        <v>6449.1009049999993</v>
      </c>
    </row>
    <row r="14" spans="1:5" ht="15.75" x14ac:dyDescent="0.3">
      <c r="A14" s="5" t="s">
        <v>45</v>
      </c>
      <c r="B14" s="5" t="s">
        <v>73</v>
      </c>
      <c r="C14" s="11">
        <v>395193.06</v>
      </c>
      <c r="D14" s="7">
        <v>2.53E-2</v>
      </c>
      <c r="E14" s="20">
        <f>C14*D14</f>
        <v>9998.3844179999996</v>
      </c>
    </row>
    <row r="15" spans="1:5" ht="15.75" x14ac:dyDescent="0.3">
      <c r="A15" s="5" t="s">
        <v>45</v>
      </c>
      <c r="B15" s="5" t="s">
        <v>74</v>
      </c>
      <c r="C15" s="11">
        <v>116686.56919400001</v>
      </c>
      <c r="D15" s="7">
        <v>1.6799999999999999E-2</v>
      </c>
      <c r="E15" s="20">
        <f>C15*D15</f>
        <v>1960.3343624592001</v>
      </c>
    </row>
    <row r="16" spans="1:5" s="10" customFormat="1" ht="15.75" x14ac:dyDescent="0.3">
      <c r="A16" s="8" t="s">
        <v>77</v>
      </c>
      <c r="B16" s="8"/>
      <c r="C16" s="17">
        <f>SUM(C12:C15)</f>
        <v>2645413.2891940004</v>
      </c>
      <c r="D16" s="9"/>
      <c r="E16" s="9">
        <f>SUM(E12:E15)</f>
        <v>50195.492847459209</v>
      </c>
    </row>
    <row r="17" spans="1:5" ht="15.75" x14ac:dyDescent="0.3">
      <c r="A17" s="5" t="s">
        <v>16</v>
      </c>
      <c r="B17" s="5" t="s">
        <v>71</v>
      </c>
      <c r="C17" s="11">
        <v>473412.82</v>
      </c>
      <c r="D17" s="7">
        <v>1.66E-2</v>
      </c>
      <c r="E17" s="20">
        <f>C17*D17</f>
        <v>7858.6528120000003</v>
      </c>
    </row>
    <row r="18" spans="1:5" ht="15.75" x14ac:dyDescent="0.3">
      <c r="A18" s="5" t="s">
        <v>16</v>
      </c>
      <c r="B18" s="5" t="s">
        <v>72</v>
      </c>
      <c r="C18" s="11">
        <v>79573.52</v>
      </c>
      <c r="D18" s="7">
        <v>2.9499999999999998E-2</v>
      </c>
      <c r="E18" s="20">
        <f>C18*D18</f>
        <v>2347.4188399999998</v>
      </c>
    </row>
    <row r="19" spans="1:5" ht="15.75" x14ac:dyDescent="0.3">
      <c r="A19" s="5" t="s">
        <v>16</v>
      </c>
      <c r="B19" s="5" t="s">
        <v>74</v>
      </c>
      <c r="C19" s="11">
        <v>71047.199999999997</v>
      </c>
      <c r="D19" s="7">
        <v>1.6799999999999999E-2</v>
      </c>
      <c r="E19" s="20">
        <f>C19*D19</f>
        <v>1193.5929599999999</v>
      </c>
    </row>
    <row r="20" spans="1:5" s="10" customFormat="1" ht="15.75" x14ac:dyDescent="0.3">
      <c r="A20" s="8" t="s">
        <v>78</v>
      </c>
      <c r="B20" s="8"/>
      <c r="C20" s="17">
        <f>SUM(C17:C19)</f>
        <v>624033.53999999992</v>
      </c>
      <c r="D20" s="9"/>
      <c r="E20" s="9">
        <f>SUM(E17:E19)</f>
        <v>11399.664612</v>
      </c>
    </row>
    <row r="21" spans="1:5" ht="15.75" x14ac:dyDescent="0.3">
      <c r="A21" s="5" t="s">
        <v>46</v>
      </c>
      <c r="B21" s="5" t="s">
        <v>71</v>
      </c>
      <c r="C21" s="11">
        <v>6318533.3700000001</v>
      </c>
      <c r="D21" s="7">
        <v>1.66E-2</v>
      </c>
      <c r="E21" s="20">
        <f>C21*D21</f>
        <v>104887.653942</v>
      </c>
    </row>
    <row r="22" spans="1:5" ht="15.75" x14ac:dyDescent="0.3">
      <c r="A22" s="5" t="s">
        <v>46</v>
      </c>
      <c r="B22" s="5" t="s">
        <v>72</v>
      </c>
      <c r="C22" s="11">
        <v>202982.2</v>
      </c>
      <c r="D22" s="7">
        <v>2.9499999999999998E-2</v>
      </c>
      <c r="E22" s="20">
        <f>C22*D22</f>
        <v>5987.9749000000002</v>
      </c>
    </row>
    <row r="23" spans="1:5" ht="15.75" x14ac:dyDescent="0.3">
      <c r="A23" s="5" t="s">
        <v>46</v>
      </c>
      <c r="B23" s="5" t="s">
        <v>73</v>
      </c>
      <c r="C23" s="11">
        <v>998289.07</v>
      </c>
      <c r="D23" s="7">
        <v>2.53E-2</v>
      </c>
      <c r="E23" s="20">
        <f>C23*D23</f>
        <v>25256.713470999999</v>
      </c>
    </row>
    <row r="24" spans="1:5" ht="15.75" x14ac:dyDescent="0.3">
      <c r="A24" s="5" t="s">
        <v>46</v>
      </c>
      <c r="B24" s="5" t="s">
        <v>74</v>
      </c>
      <c r="C24" s="11">
        <v>118585.5</v>
      </c>
      <c r="D24" s="7">
        <v>1.6799999999999999E-2</v>
      </c>
      <c r="E24" s="20">
        <f>C24*D24</f>
        <v>1992.2363999999998</v>
      </c>
    </row>
    <row r="25" spans="1:5" s="10" customFormat="1" ht="15.75" x14ac:dyDescent="0.3">
      <c r="A25" s="8" t="s">
        <v>79</v>
      </c>
      <c r="B25" s="8"/>
      <c r="C25" s="17">
        <f>SUM(C21:C24)</f>
        <v>7638390.1400000006</v>
      </c>
      <c r="D25" s="9"/>
      <c r="E25" s="9">
        <f>SUM(E21:E24)</f>
        <v>138124.578713</v>
      </c>
    </row>
    <row r="26" spans="1:5" ht="15.75" x14ac:dyDescent="0.3">
      <c r="A26" s="5" t="s">
        <v>63</v>
      </c>
      <c r="B26" s="5" t="s">
        <v>71</v>
      </c>
      <c r="C26" s="11">
        <v>21991901.489999998</v>
      </c>
      <c r="D26" s="7">
        <v>1.66E-2</v>
      </c>
      <c r="E26" s="20">
        <f>C26*D26</f>
        <v>365065.56473399996</v>
      </c>
    </row>
    <row r="27" spans="1:5" ht="15.75" x14ac:dyDescent="0.3">
      <c r="A27" s="5" t="s">
        <v>63</v>
      </c>
      <c r="B27" s="5" t="s">
        <v>72</v>
      </c>
      <c r="C27" s="11">
        <v>1414659.27</v>
      </c>
      <c r="D27" s="7">
        <v>2.9499999999999998E-2</v>
      </c>
      <c r="E27" s="20">
        <f>C27*D27</f>
        <v>41732.448465000001</v>
      </c>
    </row>
    <row r="28" spans="1:5" ht="15.75" x14ac:dyDescent="0.3">
      <c r="A28" s="5" t="s">
        <v>63</v>
      </c>
      <c r="B28" s="5" t="s">
        <v>73</v>
      </c>
      <c r="C28" s="11">
        <v>2179487.37</v>
      </c>
      <c r="D28" s="7">
        <v>2.53E-2</v>
      </c>
      <c r="E28" s="20">
        <f>C28*D28</f>
        <v>55141.030461000002</v>
      </c>
    </row>
    <row r="29" spans="1:5" ht="15.75" x14ac:dyDescent="0.3">
      <c r="A29" s="5" t="s">
        <v>63</v>
      </c>
      <c r="B29" s="5" t="s">
        <v>74</v>
      </c>
      <c r="C29" s="11">
        <v>203466</v>
      </c>
      <c r="D29" s="7">
        <v>1.6799999999999999E-2</v>
      </c>
      <c r="E29" s="20">
        <f>C29*D29</f>
        <v>3418.2287999999999</v>
      </c>
    </row>
    <row r="30" spans="1:5" s="10" customFormat="1" ht="15.75" x14ac:dyDescent="0.3">
      <c r="A30" s="8" t="s">
        <v>80</v>
      </c>
      <c r="B30" s="8"/>
      <c r="C30" s="17">
        <f>SUM(C26:C29)</f>
        <v>25789514.129999999</v>
      </c>
      <c r="D30" s="9"/>
      <c r="E30" s="9">
        <f>SUM(E26:E29)</f>
        <v>465357.27245999995</v>
      </c>
    </row>
    <row r="31" spans="1:5" ht="15.75" x14ac:dyDescent="0.3">
      <c r="A31" s="5" t="s">
        <v>1</v>
      </c>
      <c r="B31" s="5" t="s">
        <v>71</v>
      </c>
      <c r="C31" s="11">
        <v>238854.72</v>
      </c>
      <c r="D31" s="7">
        <v>1.66E-2</v>
      </c>
      <c r="E31" s="20">
        <f>C31*D31</f>
        <v>3964.9883519999998</v>
      </c>
    </row>
    <row r="32" spans="1:5" ht="15.75" x14ac:dyDescent="0.3">
      <c r="A32" s="5" t="s">
        <v>1</v>
      </c>
      <c r="B32" s="5" t="s">
        <v>73</v>
      </c>
      <c r="C32" s="11">
        <v>26375.3</v>
      </c>
      <c r="D32" s="7">
        <v>2.53E-2</v>
      </c>
      <c r="E32" s="20">
        <f>C32*D32</f>
        <v>667.29508999999996</v>
      </c>
    </row>
    <row r="33" spans="1:5" ht="15.75" x14ac:dyDescent="0.3">
      <c r="A33" s="5" t="s">
        <v>1</v>
      </c>
      <c r="B33" s="5" t="s">
        <v>74</v>
      </c>
      <c r="C33" s="11">
        <v>63105.350000000006</v>
      </c>
      <c r="D33" s="7">
        <v>1.6799999999999999E-2</v>
      </c>
      <c r="E33" s="20">
        <f>C33*D33</f>
        <v>1060.1698799999999</v>
      </c>
    </row>
    <row r="34" spans="1:5" s="10" customFormat="1" ht="15.75" x14ac:dyDescent="0.3">
      <c r="A34" s="8" t="s">
        <v>81</v>
      </c>
      <c r="B34" s="8"/>
      <c r="C34" s="17">
        <f>SUM(C31:C33)</f>
        <v>328335.37</v>
      </c>
      <c r="D34" s="9"/>
      <c r="E34" s="9">
        <f>SUM(E31:E33)</f>
        <v>5692.4533219999994</v>
      </c>
    </row>
    <row r="35" spans="1:5" ht="15.75" x14ac:dyDescent="0.3">
      <c r="A35" s="5" t="s">
        <v>37</v>
      </c>
      <c r="B35" s="5" t="s">
        <v>71</v>
      </c>
      <c r="C35" s="11">
        <v>1956173.98</v>
      </c>
      <c r="D35" s="7">
        <v>1.66E-2</v>
      </c>
      <c r="E35" s="20">
        <f>C35*D35</f>
        <v>32472.488067999999</v>
      </c>
    </row>
    <row r="36" spans="1:5" ht="15.75" x14ac:dyDescent="0.3">
      <c r="A36" s="5" t="s">
        <v>37</v>
      </c>
      <c r="B36" s="5" t="s">
        <v>72</v>
      </c>
      <c r="C36" s="11">
        <v>239647.23</v>
      </c>
      <c r="D36" s="7">
        <v>2.9499999999999998E-2</v>
      </c>
      <c r="E36" s="20">
        <f>C36*D36</f>
        <v>7069.5932849999999</v>
      </c>
    </row>
    <row r="37" spans="1:5" ht="15.75" x14ac:dyDescent="0.3">
      <c r="A37" s="5" t="s">
        <v>37</v>
      </c>
      <c r="B37" s="5" t="s">
        <v>73</v>
      </c>
      <c r="C37" s="11">
        <v>44168</v>
      </c>
      <c r="D37" s="7">
        <v>2.53E-2</v>
      </c>
      <c r="E37" s="20">
        <f>C37*D37</f>
        <v>1117.4503999999999</v>
      </c>
    </row>
    <row r="38" spans="1:5" ht="15.75" x14ac:dyDescent="0.3">
      <c r="A38" s="5" t="s">
        <v>37</v>
      </c>
      <c r="B38" s="5" t="s">
        <v>74</v>
      </c>
      <c r="C38" s="11">
        <v>84539.4</v>
      </c>
      <c r="D38" s="7">
        <v>1.6799999999999999E-2</v>
      </c>
      <c r="E38" s="20">
        <f>C38*D38</f>
        <v>1420.2619199999999</v>
      </c>
    </row>
    <row r="39" spans="1:5" s="10" customFormat="1" ht="15.75" x14ac:dyDescent="0.3">
      <c r="A39" s="8" t="s">
        <v>82</v>
      </c>
      <c r="B39" s="8"/>
      <c r="C39" s="17">
        <f>SUM(C35:C38)</f>
        <v>2324528.61</v>
      </c>
      <c r="D39" s="9"/>
      <c r="E39" s="9">
        <f>SUM(E35:E38)</f>
        <v>42079.793673</v>
      </c>
    </row>
    <row r="40" spans="1:5" ht="15.75" x14ac:dyDescent="0.3">
      <c r="A40" s="5" t="s">
        <v>27</v>
      </c>
      <c r="B40" s="5" t="s">
        <v>71</v>
      </c>
      <c r="C40" s="11">
        <v>2331510.44</v>
      </c>
      <c r="D40" s="7">
        <v>1.66E-2</v>
      </c>
      <c r="E40" s="20">
        <f>C40*D40</f>
        <v>38703.073303999998</v>
      </c>
    </row>
    <row r="41" spans="1:5" ht="15.75" x14ac:dyDescent="0.3">
      <c r="A41" s="5" t="s">
        <v>27</v>
      </c>
      <c r="B41" s="5" t="s">
        <v>72</v>
      </c>
      <c r="C41" s="11">
        <v>148973.89000000001</v>
      </c>
      <c r="D41" s="7">
        <v>2.9499999999999998E-2</v>
      </c>
      <c r="E41" s="20">
        <f>C41*D41</f>
        <v>4394.7297550000003</v>
      </c>
    </row>
    <row r="42" spans="1:5" ht="15.75" x14ac:dyDescent="0.3">
      <c r="A42" s="5" t="s">
        <v>27</v>
      </c>
      <c r="B42" s="5" t="s">
        <v>73</v>
      </c>
      <c r="C42" s="11">
        <v>157093.01999999999</v>
      </c>
      <c r="D42" s="7">
        <v>2.53E-2</v>
      </c>
      <c r="E42" s="20">
        <f>C42*D42</f>
        <v>3974.4534059999996</v>
      </c>
    </row>
    <row r="43" spans="1:5" ht="15.75" x14ac:dyDescent="0.3">
      <c r="A43" s="5" t="s">
        <v>27</v>
      </c>
      <c r="B43" s="5" t="s">
        <v>74</v>
      </c>
      <c r="C43" s="11">
        <v>99886.2</v>
      </c>
      <c r="D43" s="7">
        <v>1.6799999999999999E-2</v>
      </c>
      <c r="E43" s="20">
        <f>C43*D43</f>
        <v>1678.0881599999998</v>
      </c>
    </row>
    <row r="44" spans="1:5" s="10" customFormat="1" ht="15.75" x14ac:dyDescent="0.3">
      <c r="A44" s="8" t="s">
        <v>83</v>
      </c>
      <c r="B44" s="8"/>
      <c r="C44" s="17">
        <f>SUM(C40:C43)</f>
        <v>2737463.5500000003</v>
      </c>
      <c r="D44" s="9"/>
      <c r="E44" s="9">
        <f>SUM(E40:E43)</f>
        <v>48750.344624999998</v>
      </c>
    </row>
    <row r="45" spans="1:5" ht="15.75" x14ac:dyDescent="0.3">
      <c r="A45" s="5" t="s">
        <v>38</v>
      </c>
      <c r="B45" s="5" t="s">
        <v>71</v>
      </c>
      <c r="C45" s="11">
        <v>2124519.33</v>
      </c>
      <c r="D45" s="7">
        <v>1.66E-2</v>
      </c>
      <c r="E45" s="20">
        <f>C45*D45</f>
        <v>35267.020878000003</v>
      </c>
    </row>
    <row r="46" spans="1:5" ht="15.75" x14ac:dyDescent="0.3">
      <c r="A46" s="5" t="s">
        <v>38</v>
      </c>
      <c r="B46" s="5" t="s">
        <v>72</v>
      </c>
      <c r="C46" s="11">
        <v>507140.8</v>
      </c>
      <c r="D46" s="7">
        <v>2.9499999999999998E-2</v>
      </c>
      <c r="E46" s="20">
        <f>C46*D46</f>
        <v>14960.6536</v>
      </c>
    </row>
    <row r="47" spans="1:5" ht="15.75" x14ac:dyDescent="0.3">
      <c r="A47" s="5" t="s">
        <v>38</v>
      </c>
      <c r="B47" s="5" t="s">
        <v>73</v>
      </c>
      <c r="C47" s="11">
        <v>107801.17</v>
      </c>
      <c r="D47" s="7">
        <v>2.53E-2</v>
      </c>
      <c r="E47" s="20">
        <f>C47*D47</f>
        <v>2727.3696009999999</v>
      </c>
    </row>
    <row r="48" spans="1:5" ht="15.75" x14ac:dyDescent="0.3">
      <c r="A48" s="5" t="s">
        <v>38</v>
      </c>
      <c r="B48" s="5" t="s">
        <v>74</v>
      </c>
      <c r="C48" s="11">
        <v>100142.25</v>
      </c>
      <c r="D48" s="7">
        <v>1.6799999999999999E-2</v>
      </c>
      <c r="E48" s="20">
        <f>C48*D48</f>
        <v>1682.3897999999999</v>
      </c>
    </row>
    <row r="49" spans="1:5" s="10" customFormat="1" ht="15.75" x14ac:dyDescent="0.3">
      <c r="A49" s="8" t="s">
        <v>84</v>
      </c>
      <c r="B49" s="8"/>
      <c r="C49" s="17">
        <f>SUM(C45:C48)</f>
        <v>2839603.55</v>
      </c>
      <c r="D49" s="9"/>
      <c r="E49" s="9">
        <f>SUM(E45:E48)</f>
        <v>54637.433878999997</v>
      </c>
    </row>
    <row r="50" spans="1:5" ht="15.75" x14ac:dyDescent="0.3">
      <c r="A50" s="5" t="s">
        <v>47</v>
      </c>
      <c r="B50" s="5" t="s">
        <v>71</v>
      </c>
      <c r="C50" s="11">
        <v>4811350.67</v>
      </c>
      <c r="D50" s="7">
        <v>1.66E-2</v>
      </c>
      <c r="E50" s="20">
        <f>C50*D50</f>
        <v>79868.421122</v>
      </c>
    </row>
    <row r="51" spans="1:5" ht="15.75" x14ac:dyDescent="0.3">
      <c r="A51" s="5" t="s">
        <v>47</v>
      </c>
      <c r="B51" s="5" t="s">
        <v>72</v>
      </c>
      <c r="C51" s="11">
        <v>207360.19</v>
      </c>
      <c r="D51" s="7">
        <v>2.9499999999999998E-2</v>
      </c>
      <c r="E51" s="20">
        <f>C51*D51</f>
        <v>6117.1256050000002</v>
      </c>
    </row>
    <row r="52" spans="1:5" ht="15.75" x14ac:dyDescent="0.3">
      <c r="A52" s="5" t="s">
        <v>47</v>
      </c>
      <c r="B52" s="5" t="s">
        <v>73</v>
      </c>
      <c r="C52" s="11">
        <v>205534.57</v>
      </c>
      <c r="D52" s="7">
        <v>2.53E-2</v>
      </c>
      <c r="E52" s="20">
        <f>C52*D52</f>
        <v>5200.0246210000005</v>
      </c>
    </row>
    <row r="53" spans="1:5" ht="15.75" x14ac:dyDescent="0.3">
      <c r="A53" s="5" t="s">
        <v>47</v>
      </c>
      <c r="B53" s="5" t="s">
        <v>74</v>
      </c>
      <c r="C53" s="11">
        <v>76768.479999999996</v>
      </c>
      <c r="D53" s="7">
        <v>1.6799999999999999E-2</v>
      </c>
      <c r="E53" s="20">
        <f>C53*D53</f>
        <v>1289.7104639999998</v>
      </c>
    </row>
    <row r="54" spans="1:5" s="10" customFormat="1" ht="15.75" x14ac:dyDescent="0.3">
      <c r="A54" s="8" t="s">
        <v>85</v>
      </c>
      <c r="B54" s="8"/>
      <c r="C54" s="17">
        <f>SUM(C50:C53)</f>
        <v>5301013.9100000011</v>
      </c>
      <c r="D54" s="9"/>
      <c r="E54" s="9">
        <f>SUM(E50:E53)</f>
        <v>92475.281812000001</v>
      </c>
    </row>
    <row r="55" spans="1:5" ht="15.75" x14ac:dyDescent="0.3">
      <c r="A55" s="5" t="s">
        <v>28</v>
      </c>
      <c r="B55" s="5" t="s">
        <v>71</v>
      </c>
      <c r="C55" s="11">
        <v>871227.81</v>
      </c>
      <c r="D55" s="7">
        <v>1.66E-2</v>
      </c>
      <c r="E55" s="20">
        <f>C55*D55</f>
        <v>14462.381646000002</v>
      </c>
    </row>
    <row r="56" spans="1:5" ht="15.75" x14ac:dyDescent="0.3">
      <c r="A56" s="5" t="s">
        <v>28</v>
      </c>
      <c r="B56" s="5" t="s">
        <v>73</v>
      </c>
      <c r="C56" s="11">
        <v>93162.47</v>
      </c>
      <c r="D56" s="7">
        <v>2.53E-2</v>
      </c>
      <c r="E56" s="20">
        <f>C56*D56</f>
        <v>2357.010491</v>
      </c>
    </row>
    <row r="57" spans="1:5" ht="15.75" x14ac:dyDescent="0.3">
      <c r="A57" s="5" t="s">
        <v>28</v>
      </c>
      <c r="B57" s="5" t="s">
        <v>74</v>
      </c>
      <c r="C57" s="11">
        <v>97311.48</v>
      </c>
      <c r="D57" s="7">
        <v>1.6799999999999999E-2</v>
      </c>
      <c r="E57" s="20">
        <f>C57*D57</f>
        <v>1634.8328639999997</v>
      </c>
    </row>
    <row r="58" spans="1:5" s="10" customFormat="1" ht="15.75" x14ac:dyDescent="0.3">
      <c r="A58" s="8" t="s">
        <v>86</v>
      </c>
      <c r="B58" s="8"/>
      <c r="C58" s="17">
        <f>SUM(C55:C57)</f>
        <v>1061701.76</v>
      </c>
      <c r="D58" s="9"/>
      <c r="E58" s="9">
        <f>SUM(E55:E57)</f>
        <v>18454.225001000003</v>
      </c>
    </row>
    <row r="59" spans="1:5" ht="15.75" x14ac:dyDescent="0.3">
      <c r="A59" s="5" t="s">
        <v>17</v>
      </c>
      <c r="B59" s="5" t="s">
        <v>71</v>
      </c>
      <c r="C59" s="11">
        <v>447475</v>
      </c>
      <c r="D59" s="7">
        <v>1.66E-2</v>
      </c>
      <c r="E59" s="20">
        <f>C59*D59</f>
        <v>7428.085</v>
      </c>
    </row>
    <row r="60" spans="1:5" ht="15.75" x14ac:dyDescent="0.3">
      <c r="A60" s="5" t="s">
        <v>17</v>
      </c>
      <c r="B60" s="5" t="s">
        <v>73</v>
      </c>
      <c r="C60" s="11">
        <v>55385.3</v>
      </c>
      <c r="D60" s="7">
        <v>2.53E-2</v>
      </c>
      <c r="E60" s="20">
        <f>C60*D60</f>
        <v>1401.24809</v>
      </c>
    </row>
    <row r="61" spans="1:5" ht="15.75" x14ac:dyDescent="0.3">
      <c r="A61" s="5" t="s">
        <v>17</v>
      </c>
      <c r="B61" s="5" t="s">
        <v>74</v>
      </c>
      <c r="C61" s="11">
        <v>66455.400000000009</v>
      </c>
      <c r="D61" s="7">
        <v>1.6799999999999999E-2</v>
      </c>
      <c r="E61" s="20">
        <f>C61*D61</f>
        <v>1116.45072</v>
      </c>
    </row>
    <row r="62" spans="1:5" s="10" customFormat="1" ht="15.75" x14ac:dyDescent="0.3">
      <c r="A62" s="8" t="s">
        <v>87</v>
      </c>
      <c r="B62" s="8"/>
      <c r="C62" s="17">
        <f>SUM(C59:C61)</f>
        <v>569315.69999999995</v>
      </c>
      <c r="D62" s="9"/>
      <c r="E62" s="9">
        <f>SUM(E59:E61)</f>
        <v>9945.7838100000008</v>
      </c>
    </row>
    <row r="63" spans="1:5" ht="15.75" x14ac:dyDescent="0.3">
      <c r="A63" s="5" t="s">
        <v>6</v>
      </c>
      <c r="B63" s="5" t="s">
        <v>71</v>
      </c>
      <c r="C63" s="11">
        <v>191547</v>
      </c>
      <c r="D63" s="7">
        <v>1.66E-2</v>
      </c>
      <c r="E63" s="20">
        <f>C63*D63</f>
        <v>3179.6802000000002</v>
      </c>
    </row>
    <row r="64" spans="1:5" ht="15.75" x14ac:dyDescent="0.3">
      <c r="A64" s="5" t="s">
        <v>6</v>
      </c>
      <c r="B64" s="5" t="s">
        <v>72</v>
      </c>
      <c r="C64" s="11">
        <v>62380</v>
      </c>
      <c r="D64" s="7">
        <v>2.9499999999999998E-2</v>
      </c>
      <c r="E64" s="20">
        <f>C64*D64</f>
        <v>1840.2099999999998</v>
      </c>
    </row>
    <row r="65" spans="1:5" ht="15.75" x14ac:dyDescent="0.3">
      <c r="A65" s="5" t="s">
        <v>6</v>
      </c>
      <c r="B65" s="5" t="s">
        <v>73</v>
      </c>
      <c r="C65" s="11">
        <v>38480</v>
      </c>
      <c r="D65" s="7">
        <v>2.53E-2</v>
      </c>
      <c r="E65" s="20">
        <f>C65*D65</f>
        <v>973.54399999999998</v>
      </c>
    </row>
    <row r="66" spans="1:5" ht="15.75" x14ac:dyDescent="0.3">
      <c r="A66" s="5" t="s">
        <v>6</v>
      </c>
      <c r="B66" s="5" t="s">
        <v>74</v>
      </c>
      <c r="C66" s="11">
        <v>69586.8</v>
      </c>
      <c r="D66" s="7">
        <v>1.6799999999999999E-2</v>
      </c>
      <c r="E66" s="20">
        <f>C66*D66</f>
        <v>1169.0582400000001</v>
      </c>
    </row>
    <row r="67" spans="1:5" s="10" customFormat="1" ht="15.75" x14ac:dyDescent="0.3">
      <c r="A67" s="8" t="s">
        <v>88</v>
      </c>
      <c r="B67" s="8"/>
      <c r="C67" s="17">
        <f>SUM(C63:C66)</f>
        <v>361993.8</v>
      </c>
      <c r="D67" s="9"/>
      <c r="E67" s="9">
        <f>SUM(E63:E66)</f>
        <v>7162.49244</v>
      </c>
    </row>
    <row r="68" spans="1:5" ht="15.75" x14ac:dyDescent="0.3">
      <c r="A68" s="5" t="s">
        <v>58</v>
      </c>
      <c r="B68" s="5" t="s">
        <v>143</v>
      </c>
      <c r="C68" s="11">
        <v>964538.99</v>
      </c>
      <c r="D68" s="7">
        <v>2.9499999999999998E-2</v>
      </c>
      <c r="E68" s="20">
        <f>C68*D68</f>
        <v>28453.900204999998</v>
      </c>
    </row>
    <row r="69" spans="1:5" ht="15.75" x14ac:dyDescent="0.3">
      <c r="A69" s="5" t="s">
        <v>58</v>
      </c>
      <c r="B69" s="5" t="s">
        <v>144</v>
      </c>
      <c r="C69" s="11">
        <v>3984240.54</v>
      </c>
      <c r="D69" s="7">
        <v>1.66E-2</v>
      </c>
      <c r="E69" s="20">
        <f>C69*D69</f>
        <v>66138.392963999999</v>
      </c>
    </row>
    <row r="70" spans="1:5" ht="15.75" x14ac:dyDescent="0.3">
      <c r="A70" s="5" t="s">
        <v>58</v>
      </c>
      <c r="B70" s="5" t="s">
        <v>145</v>
      </c>
      <c r="C70" s="11">
        <v>7086723.3099999996</v>
      </c>
      <c r="D70" s="7">
        <v>1.66E-2</v>
      </c>
      <c r="E70" s="20">
        <f>C70*D70</f>
        <v>117639.606946</v>
      </c>
    </row>
    <row r="71" spans="1:5" ht="15.75" x14ac:dyDescent="0.3">
      <c r="A71" s="5" t="s">
        <v>58</v>
      </c>
      <c r="B71" s="5" t="s">
        <v>74</v>
      </c>
      <c r="C71" s="11">
        <v>167858.96</v>
      </c>
      <c r="D71" s="7">
        <v>1.6799999999999999E-2</v>
      </c>
      <c r="E71" s="20">
        <f>C71*D71</f>
        <v>2820.0305279999998</v>
      </c>
    </row>
    <row r="72" spans="1:5" s="10" customFormat="1" ht="15.75" x14ac:dyDescent="0.3">
      <c r="A72" s="8" t="s">
        <v>89</v>
      </c>
      <c r="B72" s="8"/>
      <c r="C72" s="17">
        <f>SUM(C68:C71)</f>
        <v>12203361.800000001</v>
      </c>
      <c r="D72" s="9"/>
      <c r="E72" s="9">
        <f>SUM(E68:E71)</f>
        <v>215051.930643</v>
      </c>
    </row>
    <row r="73" spans="1:5" ht="15.75" x14ac:dyDescent="0.3">
      <c r="A73" s="5" t="s">
        <v>48</v>
      </c>
      <c r="B73" s="5" t="s">
        <v>71</v>
      </c>
      <c r="C73" s="11">
        <v>3849510.7</v>
      </c>
      <c r="D73" s="7">
        <v>1.66E-2</v>
      </c>
      <c r="E73" s="20">
        <f>C73*D73</f>
        <v>63901.877620000007</v>
      </c>
    </row>
    <row r="74" spans="1:5" ht="15.75" x14ac:dyDescent="0.3">
      <c r="A74" s="5" t="s">
        <v>48</v>
      </c>
      <c r="B74" s="5" t="s">
        <v>72</v>
      </c>
      <c r="C74" s="11">
        <v>63211.199999999997</v>
      </c>
      <c r="D74" s="7">
        <v>2.9499999999999998E-2</v>
      </c>
      <c r="E74" s="20">
        <f>C74*D74</f>
        <v>1864.7303999999999</v>
      </c>
    </row>
    <row r="75" spans="1:5" ht="15.75" x14ac:dyDescent="0.3">
      <c r="A75" s="5" t="s">
        <v>48</v>
      </c>
      <c r="B75" s="5" t="s">
        <v>73</v>
      </c>
      <c r="C75" s="11">
        <v>350071.07</v>
      </c>
      <c r="D75" s="7">
        <v>2.53E-2</v>
      </c>
      <c r="E75" s="20">
        <f>C75*D75</f>
        <v>8856.7980709999993</v>
      </c>
    </row>
    <row r="76" spans="1:5" ht="15.75" x14ac:dyDescent="0.3">
      <c r="A76" s="5" t="s">
        <v>48</v>
      </c>
      <c r="B76" s="5" t="s">
        <v>74</v>
      </c>
      <c r="C76" s="11">
        <v>67345.78</v>
      </c>
      <c r="D76" s="7">
        <v>1.6799999999999999E-2</v>
      </c>
      <c r="E76" s="20">
        <f>C76*D76</f>
        <v>1131.4091039999998</v>
      </c>
    </row>
    <row r="77" spans="1:5" s="10" customFormat="1" ht="15.75" x14ac:dyDescent="0.3">
      <c r="A77" s="8" t="s">
        <v>90</v>
      </c>
      <c r="B77" s="8"/>
      <c r="C77" s="17">
        <f>SUM(C73:C76)</f>
        <v>4330138.7500000009</v>
      </c>
      <c r="D77" s="9"/>
      <c r="E77" s="9">
        <f>SUM(E73:E76)</f>
        <v>75754.815195000003</v>
      </c>
    </row>
    <row r="78" spans="1:5" ht="15.75" x14ac:dyDescent="0.3">
      <c r="A78" s="5" t="s">
        <v>29</v>
      </c>
      <c r="B78" s="5" t="s">
        <v>71</v>
      </c>
      <c r="C78" s="11">
        <v>1139674.1100000001</v>
      </c>
      <c r="D78" s="7">
        <v>1.66E-2</v>
      </c>
      <c r="E78" s="20">
        <f>C78*D78</f>
        <v>18918.590226</v>
      </c>
    </row>
    <row r="79" spans="1:5" ht="15.75" x14ac:dyDescent="0.3">
      <c r="A79" s="5" t="s">
        <v>29</v>
      </c>
      <c r="B79" s="5" t="s">
        <v>72</v>
      </c>
      <c r="C79" s="11">
        <v>168343.42</v>
      </c>
      <c r="D79" s="7">
        <v>2.9499999999999998E-2</v>
      </c>
      <c r="E79" s="20">
        <f>C79*D79</f>
        <v>4966.1308900000004</v>
      </c>
    </row>
    <row r="80" spans="1:5" ht="15.75" x14ac:dyDescent="0.3">
      <c r="A80" s="5" t="s">
        <v>29</v>
      </c>
      <c r="B80" s="5" t="s">
        <v>74</v>
      </c>
      <c r="C80" s="11">
        <v>34275.119200000001</v>
      </c>
      <c r="D80" s="7">
        <v>1.6799999999999999E-2</v>
      </c>
      <c r="E80" s="20">
        <f>C80*D80</f>
        <v>575.82200255999999</v>
      </c>
    </row>
    <row r="81" spans="1:5" s="10" customFormat="1" ht="15.75" x14ac:dyDescent="0.3">
      <c r="A81" s="8" t="s">
        <v>91</v>
      </c>
      <c r="B81" s="8"/>
      <c r="C81" s="17">
        <f>SUM(C78:C80)</f>
        <v>1342292.6492000001</v>
      </c>
      <c r="D81" s="9"/>
      <c r="E81" s="9">
        <f>SUM(E78:E80)</f>
        <v>24460.543118559999</v>
      </c>
    </row>
    <row r="82" spans="1:5" ht="15.75" x14ac:dyDescent="0.3">
      <c r="A82" s="5" t="s">
        <v>7</v>
      </c>
      <c r="B82" s="5" t="s">
        <v>71</v>
      </c>
      <c r="C82" s="11">
        <v>329115.63</v>
      </c>
      <c r="D82" s="7">
        <v>1.66E-2</v>
      </c>
      <c r="E82" s="20">
        <f>C82*D82</f>
        <v>5463.3194579999999</v>
      </c>
    </row>
    <row r="83" spans="1:5" ht="15.75" x14ac:dyDescent="0.3">
      <c r="A83" s="5" t="s">
        <v>7</v>
      </c>
      <c r="B83" s="5" t="s">
        <v>72</v>
      </c>
      <c r="C83" s="11">
        <v>50689.31</v>
      </c>
      <c r="D83" s="7">
        <v>2.9499999999999998E-2</v>
      </c>
      <c r="E83" s="20">
        <f>C83*D83</f>
        <v>1495.3346449999999</v>
      </c>
    </row>
    <row r="84" spans="1:5" ht="15.75" x14ac:dyDescent="0.3">
      <c r="A84" s="5" t="s">
        <v>7</v>
      </c>
      <c r="B84" s="5" t="s">
        <v>73</v>
      </c>
      <c r="C84" s="11">
        <v>49471.5</v>
      </c>
      <c r="D84" s="7">
        <v>2.53E-2</v>
      </c>
      <c r="E84" s="20">
        <f>C84*D84</f>
        <v>1251.62895</v>
      </c>
    </row>
    <row r="85" spans="1:5" ht="15.75" x14ac:dyDescent="0.3">
      <c r="A85" s="5" t="s">
        <v>7</v>
      </c>
      <c r="B85" s="5" t="s">
        <v>74</v>
      </c>
      <c r="C85" s="11">
        <v>71154.076000000001</v>
      </c>
      <c r="D85" s="7">
        <v>1.6799999999999999E-2</v>
      </c>
      <c r="E85" s="20">
        <f>C85*D85</f>
        <v>1195.3884768</v>
      </c>
    </row>
    <row r="86" spans="1:5" s="10" customFormat="1" ht="15.75" x14ac:dyDescent="0.3">
      <c r="A86" s="8" t="s">
        <v>92</v>
      </c>
      <c r="B86" s="8"/>
      <c r="C86" s="17">
        <f>SUM(C82:C85)</f>
        <v>500430.516</v>
      </c>
      <c r="D86" s="9"/>
      <c r="E86" s="9">
        <f>SUM(E82:E85)</f>
        <v>9405.6715297999999</v>
      </c>
    </row>
    <row r="87" spans="1:5" ht="15.75" x14ac:dyDescent="0.3">
      <c r="A87" s="5" t="s">
        <v>18</v>
      </c>
      <c r="B87" s="5" t="s">
        <v>71</v>
      </c>
      <c r="C87" s="11">
        <v>614127.68999999994</v>
      </c>
      <c r="D87" s="7">
        <v>1.66E-2</v>
      </c>
      <c r="E87" s="20">
        <f>C87*D87</f>
        <v>10194.519654</v>
      </c>
    </row>
    <row r="88" spans="1:5" ht="15.75" x14ac:dyDescent="0.3">
      <c r="A88" s="5" t="s">
        <v>18</v>
      </c>
      <c r="B88" s="5" t="s">
        <v>72</v>
      </c>
      <c r="C88" s="11">
        <v>180323.92</v>
      </c>
      <c r="D88" s="7">
        <v>2.9499999999999998E-2</v>
      </c>
      <c r="E88" s="20">
        <f>C88*D88</f>
        <v>5319.5556400000005</v>
      </c>
    </row>
    <row r="89" spans="1:5" ht="15.75" x14ac:dyDescent="0.3">
      <c r="A89" s="5" t="s">
        <v>18</v>
      </c>
      <c r="B89" s="5" t="s">
        <v>73</v>
      </c>
      <c r="C89" s="11">
        <v>167778.51</v>
      </c>
      <c r="D89" s="7">
        <v>2.53E-2</v>
      </c>
      <c r="E89" s="20">
        <f>C89*D89</f>
        <v>4244.7963030000001</v>
      </c>
    </row>
    <row r="90" spans="1:5" ht="15.75" x14ac:dyDescent="0.3">
      <c r="A90" s="5" t="s">
        <v>18</v>
      </c>
      <c r="B90" s="5" t="s">
        <v>74</v>
      </c>
      <c r="C90" s="11">
        <v>63358.5</v>
      </c>
      <c r="D90" s="7">
        <v>1.6799999999999999E-2</v>
      </c>
      <c r="E90" s="20">
        <f>C90*D90</f>
        <v>1064.4227999999998</v>
      </c>
    </row>
    <row r="91" spans="1:5" s="10" customFormat="1" ht="15.75" x14ac:dyDescent="0.3">
      <c r="A91" s="8" t="s">
        <v>93</v>
      </c>
      <c r="B91" s="8"/>
      <c r="C91" s="17">
        <f>SUM(C87:C90)</f>
        <v>1025588.62</v>
      </c>
      <c r="D91" s="9"/>
      <c r="E91" s="9">
        <f>SUM(E87:E90)</f>
        <v>20823.294397000001</v>
      </c>
    </row>
    <row r="92" spans="1:5" ht="15.75" x14ac:dyDescent="0.3">
      <c r="A92" s="5" t="s">
        <v>8</v>
      </c>
      <c r="B92" s="5" t="s">
        <v>71</v>
      </c>
      <c r="C92" s="11">
        <v>371964.32</v>
      </c>
      <c r="D92" s="7">
        <v>1.66E-2</v>
      </c>
      <c r="E92" s="20">
        <f>C92*D92</f>
        <v>6174.607712</v>
      </c>
    </row>
    <row r="93" spans="1:5" ht="15.75" x14ac:dyDescent="0.3">
      <c r="A93" s="5" t="s">
        <v>8</v>
      </c>
      <c r="B93" s="5" t="s">
        <v>72</v>
      </c>
      <c r="C93" s="11">
        <v>7386.079999999999</v>
      </c>
      <c r="D93" s="7">
        <v>2.9499999999999998E-2</v>
      </c>
      <c r="E93" s="20">
        <f>C93*D93</f>
        <v>217.88935999999995</v>
      </c>
    </row>
    <row r="94" spans="1:5" ht="15.75" x14ac:dyDescent="0.3">
      <c r="A94" s="5" t="s">
        <v>8</v>
      </c>
      <c r="B94" s="5" t="s">
        <v>74</v>
      </c>
      <c r="C94" s="11">
        <v>48931.26</v>
      </c>
      <c r="D94" s="7">
        <v>1.6799999999999999E-2</v>
      </c>
      <c r="E94" s="20">
        <f>C94*D94</f>
        <v>822.04516799999999</v>
      </c>
    </row>
    <row r="95" spans="1:5" s="10" customFormat="1" ht="15.75" x14ac:dyDescent="0.3">
      <c r="A95" s="8" t="s">
        <v>94</v>
      </c>
      <c r="B95" s="8"/>
      <c r="C95" s="17">
        <f>SUM(C92:C94)</f>
        <v>428281.66000000003</v>
      </c>
      <c r="D95" s="9"/>
      <c r="E95" s="9">
        <f>SUM(E92:E94)</f>
        <v>7214.5422399999998</v>
      </c>
    </row>
    <row r="96" spans="1:5" ht="15.75" x14ac:dyDescent="0.3">
      <c r="A96" s="5" t="s">
        <v>9</v>
      </c>
      <c r="B96" s="5" t="s">
        <v>71</v>
      </c>
      <c r="C96" s="11">
        <v>274261.15000000002</v>
      </c>
      <c r="D96" s="7">
        <v>1.66E-2</v>
      </c>
      <c r="E96" s="20">
        <f>C96*D96</f>
        <v>4552.7350900000001</v>
      </c>
    </row>
    <row r="97" spans="1:5" ht="15.75" x14ac:dyDescent="0.3">
      <c r="A97" s="5" t="s">
        <v>9</v>
      </c>
      <c r="B97" s="5" t="s">
        <v>72</v>
      </c>
      <c r="C97" s="11">
        <v>42133.1</v>
      </c>
      <c r="D97" s="7">
        <v>2.9499999999999998E-2</v>
      </c>
      <c r="E97" s="20">
        <f>C97*D97</f>
        <v>1242.9264499999999</v>
      </c>
    </row>
    <row r="98" spans="1:5" ht="15.75" x14ac:dyDescent="0.3">
      <c r="A98" s="5" t="s">
        <v>9</v>
      </c>
      <c r="B98" s="5" t="s">
        <v>74</v>
      </c>
      <c r="C98" s="11">
        <v>57059.5</v>
      </c>
      <c r="D98" s="7">
        <v>1.6799999999999999E-2</v>
      </c>
      <c r="E98" s="20">
        <f>C98*D98</f>
        <v>958.5995999999999</v>
      </c>
    </row>
    <row r="99" spans="1:5" s="10" customFormat="1" ht="15.75" x14ac:dyDescent="0.3">
      <c r="A99" s="8" t="s">
        <v>95</v>
      </c>
      <c r="B99" s="8"/>
      <c r="C99" s="17">
        <f>SUM(C96:C98)</f>
        <v>373453.75</v>
      </c>
      <c r="D99" s="9"/>
      <c r="E99" s="9">
        <f>SUM(E96:E98)</f>
        <v>6754.2611399999996</v>
      </c>
    </row>
    <row r="100" spans="1:5" ht="15.75" x14ac:dyDescent="0.3">
      <c r="A100" s="5" t="s">
        <v>10</v>
      </c>
      <c r="B100" s="5" t="s">
        <v>71</v>
      </c>
      <c r="C100" s="11">
        <v>294195.55</v>
      </c>
      <c r="D100" s="7">
        <v>1.66E-2</v>
      </c>
      <c r="E100" s="20">
        <f>C100*D100</f>
        <v>4883.6461300000001</v>
      </c>
    </row>
    <row r="101" spans="1:5" ht="15.75" x14ac:dyDescent="0.3">
      <c r="A101" s="5" t="s">
        <v>10</v>
      </c>
      <c r="B101" s="5" t="s">
        <v>72</v>
      </c>
      <c r="C101" s="11">
        <v>25440.012000000002</v>
      </c>
      <c r="D101" s="7">
        <v>2.9499999999999998E-2</v>
      </c>
      <c r="E101" s="20">
        <f>C101*D101</f>
        <v>750.48035400000003</v>
      </c>
    </row>
    <row r="102" spans="1:5" ht="15.75" x14ac:dyDescent="0.3">
      <c r="A102" s="5" t="s">
        <v>10</v>
      </c>
      <c r="B102" s="5" t="s">
        <v>74</v>
      </c>
      <c r="C102" s="11">
        <v>57950</v>
      </c>
      <c r="D102" s="7">
        <v>1.6799999999999999E-2</v>
      </c>
      <c r="E102" s="20">
        <f>C102*D102</f>
        <v>973.56</v>
      </c>
    </row>
    <row r="103" spans="1:5" s="10" customFormat="1" ht="15.75" x14ac:dyDescent="0.3">
      <c r="A103" s="8" t="s">
        <v>96</v>
      </c>
      <c r="B103" s="8"/>
      <c r="C103" s="17">
        <f>SUM(C100:C102)</f>
        <v>377585.56199999998</v>
      </c>
      <c r="D103" s="9"/>
      <c r="E103" s="9">
        <f>SUM(E100:E102)</f>
        <v>6607.6864839999998</v>
      </c>
    </row>
    <row r="104" spans="1:5" ht="15.75" x14ac:dyDescent="0.3">
      <c r="A104" s="5" t="s">
        <v>11</v>
      </c>
      <c r="B104" s="5" t="s">
        <v>71</v>
      </c>
      <c r="C104" s="11">
        <v>264187.56</v>
      </c>
      <c r="D104" s="7">
        <v>1.66E-2</v>
      </c>
      <c r="E104" s="20">
        <f>C104*D104</f>
        <v>4385.5134959999996</v>
      </c>
    </row>
    <row r="105" spans="1:5" ht="15.75" x14ac:dyDescent="0.3">
      <c r="A105" s="5" t="s">
        <v>11</v>
      </c>
      <c r="B105" s="5" t="s">
        <v>72</v>
      </c>
      <c r="C105" s="11">
        <v>45136</v>
      </c>
      <c r="D105" s="7">
        <v>2.9499999999999998E-2</v>
      </c>
      <c r="E105" s="20">
        <f>C105*D105</f>
        <v>1331.5119999999999</v>
      </c>
    </row>
    <row r="106" spans="1:5" ht="15.75" x14ac:dyDescent="0.3">
      <c r="A106" s="5" t="s">
        <v>11</v>
      </c>
      <c r="B106" s="5" t="s">
        <v>74</v>
      </c>
      <c r="C106" s="11">
        <v>57277.48</v>
      </c>
      <c r="D106" s="7">
        <v>1.6799999999999999E-2</v>
      </c>
      <c r="E106" s="20">
        <f>C106*D106</f>
        <v>962.261664</v>
      </c>
    </row>
    <row r="107" spans="1:5" s="10" customFormat="1" ht="15.75" x14ac:dyDescent="0.3">
      <c r="A107" s="8" t="s">
        <v>97</v>
      </c>
      <c r="B107" s="8"/>
      <c r="C107" s="17">
        <f>SUM(C104:C106)</f>
        <v>366601.04</v>
      </c>
      <c r="D107" s="9"/>
      <c r="E107" s="9">
        <f>SUM(E104:E106)</f>
        <v>6679.2871599999989</v>
      </c>
    </row>
    <row r="108" spans="1:5" ht="15.75" x14ac:dyDescent="0.3">
      <c r="A108" s="5" t="s">
        <v>19</v>
      </c>
      <c r="B108" s="5" t="s">
        <v>71</v>
      </c>
      <c r="C108" s="11">
        <v>402636.94</v>
      </c>
      <c r="D108" s="7">
        <v>1.66E-2</v>
      </c>
      <c r="E108" s="20">
        <f>C108*D108</f>
        <v>6683.7732040000001</v>
      </c>
    </row>
    <row r="109" spans="1:5" ht="15.75" x14ac:dyDescent="0.3">
      <c r="A109" s="5" t="s">
        <v>19</v>
      </c>
      <c r="B109" s="5" t="s">
        <v>73</v>
      </c>
      <c r="C109" s="11">
        <v>82891.95</v>
      </c>
      <c r="D109" s="7">
        <v>2.53E-2</v>
      </c>
      <c r="E109" s="20">
        <f>C109*D109</f>
        <v>2097.1663349999999</v>
      </c>
    </row>
    <row r="110" spans="1:5" ht="15.75" x14ac:dyDescent="0.3">
      <c r="A110" s="5" t="s">
        <v>19</v>
      </c>
      <c r="B110" s="5" t="s">
        <v>74</v>
      </c>
      <c r="C110" s="11">
        <v>71606.399999999994</v>
      </c>
      <c r="D110" s="7">
        <v>1.6799999999999999E-2</v>
      </c>
      <c r="E110" s="20">
        <f>C110*D110</f>
        <v>1202.9875199999999</v>
      </c>
    </row>
    <row r="111" spans="1:5" s="10" customFormat="1" ht="15.75" x14ac:dyDescent="0.3">
      <c r="A111" s="8" t="s">
        <v>98</v>
      </c>
      <c r="B111" s="8"/>
      <c r="C111" s="17">
        <f>SUM(C108:C110)</f>
        <v>557135.29</v>
      </c>
      <c r="D111" s="9"/>
      <c r="E111" s="9">
        <f>SUM(E108:E110)</f>
        <v>9983.9270589999996</v>
      </c>
    </row>
    <row r="112" spans="1:5" ht="15.75" x14ac:dyDescent="0.3">
      <c r="A112" s="5" t="s">
        <v>20</v>
      </c>
      <c r="B112" s="5" t="s">
        <v>71</v>
      </c>
      <c r="C112" s="11">
        <v>656663.9</v>
      </c>
      <c r="D112" s="7">
        <v>1.66E-2</v>
      </c>
      <c r="E112" s="20">
        <f>C112*D112</f>
        <v>10900.62074</v>
      </c>
    </row>
    <row r="113" spans="1:5" ht="15.75" x14ac:dyDescent="0.3">
      <c r="A113" s="5" t="s">
        <v>20</v>
      </c>
      <c r="B113" s="5" t="s">
        <v>72</v>
      </c>
      <c r="C113" s="6">
        <v>39508</v>
      </c>
      <c r="D113" s="7">
        <v>2.9499999999999998E-2</v>
      </c>
      <c r="E113" s="20">
        <f>C113*D113</f>
        <v>1165.4859999999999</v>
      </c>
    </row>
    <row r="114" spans="1:5" ht="15.75" x14ac:dyDescent="0.3">
      <c r="A114" s="5" t="s">
        <v>20</v>
      </c>
      <c r="B114" s="5" t="s">
        <v>74</v>
      </c>
      <c r="C114" s="11">
        <v>75249.599999999991</v>
      </c>
      <c r="D114" s="7">
        <v>1.6799999999999999E-2</v>
      </c>
      <c r="E114" s="20">
        <f>C114*D114</f>
        <v>1264.1932799999997</v>
      </c>
    </row>
    <row r="115" spans="1:5" s="10" customFormat="1" ht="15.75" x14ac:dyDescent="0.3">
      <c r="A115" s="8" t="s">
        <v>99</v>
      </c>
      <c r="B115" s="8"/>
      <c r="C115" s="17">
        <f>SUM(C112:C114)</f>
        <v>771421.5</v>
      </c>
      <c r="D115" s="9"/>
      <c r="E115" s="9">
        <f>SUM(E112:E114)</f>
        <v>13330.300019999999</v>
      </c>
    </row>
    <row r="116" spans="1:5" ht="15.75" x14ac:dyDescent="0.3">
      <c r="A116" s="5" t="s">
        <v>39</v>
      </c>
      <c r="B116" s="5" t="s">
        <v>71</v>
      </c>
      <c r="C116" s="11">
        <v>2234484.2000000002</v>
      </c>
      <c r="D116" s="7">
        <v>1.66E-2</v>
      </c>
      <c r="E116" s="20">
        <f>C116*D116</f>
        <v>37092.437720000002</v>
      </c>
    </row>
    <row r="117" spans="1:5" ht="15.75" x14ac:dyDescent="0.3">
      <c r="A117" s="5" t="s">
        <v>39</v>
      </c>
      <c r="B117" s="5" t="s">
        <v>72</v>
      </c>
      <c r="C117" s="11">
        <v>185829.4</v>
      </c>
      <c r="D117" s="7">
        <v>2.9499999999999998E-2</v>
      </c>
      <c r="E117" s="20">
        <f>C117*D117</f>
        <v>5481.9672999999993</v>
      </c>
    </row>
    <row r="118" spans="1:5" ht="15.75" x14ac:dyDescent="0.3">
      <c r="A118" s="5" t="s">
        <v>39</v>
      </c>
      <c r="B118" s="5" t="s">
        <v>73</v>
      </c>
      <c r="C118" s="11">
        <v>44782.400000000001</v>
      </c>
      <c r="D118" s="7">
        <v>2.53E-2</v>
      </c>
      <c r="E118" s="20">
        <f>C118*D118</f>
        <v>1132.9947199999999</v>
      </c>
    </row>
    <row r="119" spans="1:5" ht="15.75" x14ac:dyDescent="0.3">
      <c r="A119" s="5" t="s">
        <v>39</v>
      </c>
      <c r="B119" s="5" t="s">
        <v>74</v>
      </c>
      <c r="C119" s="11">
        <v>75951</v>
      </c>
      <c r="D119" s="7">
        <v>1.6799999999999999E-2</v>
      </c>
      <c r="E119" s="20">
        <f>C119*D119</f>
        <v>1275.9767999999999</v>
      </c>
    </row>
    <row r="120" spans="1:5" s="10" customFormat="1" ht="15.75" x14ac:dyDescent="0.3">
      <c r="A120" s="8" t="s">
        <v>100</v>
      </c>
      <c r="B120" s="8"/>
      <c r="C120" s="17">
        <f>SUM(C116:C119)</f>
        <v>2541047</v>
      </c>
      <c r="D120" s="9"/>
      <c r="E120" s="9">
        <f>SUM(E116:E119)</f>
        <v>44983.376539999997</v>
      </c>
    </row>
    <row r="121" spans="1:5" ht="15.75" x14ac:dyDescent="0.3">
      <c r="A121" s="5" t="s">
        <v>30</v>
      </c>
      <c r="B121" s="5" t="s">
        <v>71</v>
      </c>
      <c r="C121" s="11">
        <v>1231106.68</v>
      </c>
      <c r="D121" s="7">
        <v>1.66E-2</v>
      </c>
      <c r="E121" s="20">
        <f>C121*D121</f>
        <v>20436.370887999998</v>
      </c>
    </row>
    <row r="122" spans="1:5" ht="15.75" x14ac:dyDescent="0.3">
      <c r="A122" s="5" t="s">
        <v>30</v>
      </c>
      <c r="B122" s="5" t="s">
        <v>72</v>
      </c>
      <c r="C122" s="11">
        <v>313205.90000000002</v>
      </c>
      <c r="D122" s="7">
        <v>2.9499999999999998E-2</v>
      </c>
      <c r="E122" s="20">
        <f>C122*D122</f>
        <v>9239.5740500000011</v>
      </c>
    </row>
    <row r="123" spans="1:5" ht="15.75" x14ac:dyDescent="0.3">
      <c r="A123" s="5" t="s">
        <v>30</v>
      </c>
      <c r="B123" s="5" t="s">
        <v>73</v>
      </c>
      <c r="C123" s="11">
        <v>14209.5</v>
      </c>
      <c r="D123" s="7">
        <v>2.53E-2</v>
      </c>
      <c r="E123" s="20">
        <f>C123*D123</f>
        <v>359.50034999999997</v>
      </c>
    </row>
    <row r="124" spans="1:5" ht="15.75" x14ac:dyDescent="0.3">
      <c r="A124" s="5" t="s">
        <v>30</v>
      </c>
      <c r="B124" s="5" t="s">
        <v>74</v>
      </c>
      <c r="C124" s="11">
        <v>56791.98</v>
      </c>
      <c r="D124" s="7">
        <v>1.6799999999999999E-2</v>
      </c>
      <c r="E124" s="20">
        <f>C124*D124</f>
        <v>954.10526400000003</v>
      </c>
    </row>
    <row r="125" spans="1:5" s="10" customFormat="1" ht="15.75" x14ac:dyDescent="0.3">
      <c r="A125" s="8" t="s">
        <v>101</v>
      </c>
      <c r="B125" s="8"/>
      <c r="C125" s="17">
        <f>SUM(C121:C124)</f>
        <v>1615314.06</v>
      </c>
      <c r="D125" s="9"/>
      <c r="E125" s="9">
        <f>SUM(E121:E124)</f>
        <v>30989.550552000001</v>
      </c>
    </row>
    <row r="126" spans="1:5" ht="15.75" x14ac:dyDescent="0.3">
      <c r="A126" s="5" t="s">
        <v>64</v>
      </c>
      <c r="B126" s="5" t="s">
        <v>71</v>
      </c>
      <c r="C126" s="11">
        <v>18084379.789999999</v>
      </c>
      <c r="D126" s="7">
        <v>1.66E-2</v>
      </c>
      <c r="E126" s="20">
        <f>C126*D126</f>
        <v>300200.70451399998</v>
      </c>
    </row>
    <row r="127" spans="1:5" ht="15.75" x14ac:dyDescent="0.3">
      <c r="A127" s="5" t="s">
        <v>64</v>
      </c>
      <c r="B127" s="5" t="s">
        <v>72</v>
      </c>
      <c r="C127" s="11">
        <v>136751.29</v>
      </c>
      <c r="D127" s="7">
        <v>2.9499999999999998E-2</v>
      </c>
      <c r="E127" s="20">
        <f>C127*D127</f>
        <v>4034.163055</v>
      </c>
    </row>
    <row r="128" spans="1:5" ht="15.75" x14ac:dyDescent="0.3">
      <c r="A128" s="5" t="s">
        <v>64</v>
      </c>
      <c r="B128" s="5" t="s">
        <v>73</v>
      </c>
      <c r="C128" s="11">
        <v>1359272.59</v>
      </c>
      <c r="D128" s="7">
        <v>2.53E-2</v>
      </c>
      <c r="E128" s="20">
        <f>C128*D128</f>
        <v>34389.596527000002</v>
      </c>
    </row>
    <row r="129" spans="1:5" ht="15.75" x14ac:dyDescent="0.3">
      <c r="A129" s="5" t="s">
        <v>64</v>
      </c>
      <c r="B129" s="5" t="s">
        <v>74</v>
      </c>
      <c r="C129" s="11">
        <v>117644.4</v>
      </c>
      <c r="D129" s="7">
        <v>1.6799999999999999E-2</v>
      </c>
      <c r="E129" s="20">
        <f>C129*D129</f>
        <v>1976.4259199999997</v>
      </c>
    </row>
    <row r="130" spans="1:5" s="10" customFormat="1" ht="15.75" x14ac:dyDescent="0.3">
      <c r="A130" s="8" t="s">
        <v>102</v>
      </c>
      <c r="B130" s="8"/>
      <c r="C130" s="17">
        <f>SUM(C126:C129)</f>
        <v>19698048.069999997</v>
      </c>
      <c r="D130" s="9"/>
      <c r="E130" s="9">
        <f>SUM(E126:E129)</f>
        <v>340600.89001600002</v>
      </c>
    </row>
    <row r="131" spans="1:5" ht="15.75" x14ac:dyDescent="0.3">
      <c r="A131" s="5" t="s">
        <v>12</v>
      </c>
      <c r="B131" s="5" t="s">
        <v>71</v>
      </c>
      <c r="C131" s="11">
        <v>216216.28</v>
      </c>
      <c r="D131" s="7">
        <v>1.66E-2</v>
      </c>
      <c r="E131" s="20">
        <f>C131*D131</f>
        <v>3589.1902479999999</v>
      </c>
    </row>
    <row r="132" spans="1:5" ht="15.75" x14ac:dyDescent="0.3">
      <c r="A132" s="5" t="s">
        <v>12</v>
      </c>
      <c r="B132" s="5" t="s">
        <v>72</v>
      </c>
      <c r="C132" s="11">
        <v>112860.34</v>
      </c>
      <c r="D132" s="7">
        <v>2.9499999999999998E-2</v>
      </c>
      <c r="E132" s="20">
        <f>C132*D132</f>
        <v>3329.3800299999998</v>
      </c>
    </row>
    <row r="133" spans="1:5" ht="15.75" x14ac:dyDescent="0.3">
      <c r="A133" s="5" t="s">
        <v>12</v>
      </c>
      <c r="B133" s="5" t="s">
        <v>74</v>
      </c>
      <c r="C133" s="11">
        <v>70269</v>
      </c>
      <c r="D133" s="7">
        <v>1.6799999999999999E-2</v>
      </c>
      <c r="E133" s="20">
        <f>C133*D133</f>
        <v>1180.5192</v>
      </c>
    </row>
    <row r="134" spans="1:5" s="10" customFormat="1" ht="15.75" x14ac:dyDescent="0.3">
      <c r="A134" s="8" t="s">
        <v>103</v>
      </c>
      <c r="B134" s="8"/>
      <c r="C134" s="17">
        <f>SUM(C131:C133)</f>
        <v>399345.62</v>
      </c>
      <c r="D134" s="9"/>
      <c r="E134" s="9">
        <f>SUM(E131:E133)</f>
        <v>8099.089477999999</v>
      </c>
    </row>
    <row r="135" spans="1:5" ht="15.75" x14ac:dyDescent="0.3">
      <c r="A135" s="5" t="s">
        <v>31</v>
      </c>
      <c r="B135" s="5" t="s">
        <v>71</v>
      </c>
      <c r="C135" s="11">
        <v>2031189.03</v>
      </c>
      <c r="D135" s="7">
        <v>1.66E-2</v>
      </c>
      <c r="E135" s="20">
        <f>C135*D135</f>
        <v>33717.737897999999</v>
      </c>
    </row>
    <row r="136" spans="1:5" ht="15.75" x14ac:dyDescent="0.3">
      <c r="A136" s="5" t="s">
        <v>31</v>
      </c>
      <c r="B136" s="5" t="s">
        <v>72</v>
      </c>
      <c r="C136" s="11">
        <v>103564.54</v>
      </c>
      <c r="D136" s="7">
        <v>2.9499999999999998E-2</v>
      </c>
      <c r="E136" s="20">
        <f>C136*D136</f>
        <v>3055.1539299999995</v>
      </c>
    </row>
    <row r="137" spans="1:5" ht="15.75" x14ac:dyDescent="0.3">
      <c r="A137" s="5" t="s">
        <v>31</v>
      </c>
      <c r="B137" s="5" t="s">
        <v>73</v>
      </c>
      <c r="C137" s="11">
        <v>123587.88400000001</v>
      </c>
      <c r="D137" s="7">
        <v>2.53E-2</v>
      </c>
      <c r="E137" s="20">
        <f>C137*D137</f>
        <v>3126.7734651999999</v>
      </c>
    </row>
    <row r="138" spans="1:5" ht="15.75" x14ac:dyDescent="0.3">
      <c r="A138" s="5" t="s">
        <v>31</v>
      </c>
      <c r="B138" s="5" t="s">
        <v>74</v>
      </c>
      <c r="C138" s="11">
        <v>91660.376000000004</v>
      </c>
      <c r="D138" s="7">
        <v>1.6799999999999999E-2</v>
      </c>
      <c r="E138" s="20">
        <f>C138*D138</f>
        <v>1539.8943168000001</v>
      </c>
    </row>
    <row r="139" spans="1:5" s="10" customFormat="1" ht="15.75" x14ac:dyDescent="0.3">
      <c r="A139" s="8" t="s">
        <v>104</v>
      </c>
      <c r="B139" s="8"/>
      <c r="C139" s="17">
        <f>SUM(C135:C138)</f>
        <v>2350001.83</v>
      </c>
      <c r="D139" s="9"/>
      <c r="E139" s="9">
        <f>SUM(E135:E138)</f>
        <v>41439.559609999997</v>
      </c>
    </row>
    <row r="140" spans="1:5" ht="15.75" x14ac:dyDescent="0.3">
      <c r="A140" s="5" t="s">
        <v>21</v>
      </c>
      <c r="B140" s="5" t="s">
        <v>71</v>
      </c>
      <c r="C140" s="11">
        <v>698671.2</v>
      </c>
      <c r="D140" s="7">
        <v>1.66E-2</v>
      </c>
      <c r="E140" s="20">
        <f>C140*D140</f>
        <v>11597.941919999999</v>
      </c>
    </row>
    <row r="141" spans="1:5" ht="15.75" x14ac:dyDescent="0.3">
      <c r="A141" s="5" t="s">
        <v>21</v>
      </c>
      <c r="B141" s="5" t="s">
        <v>72</v>
      </c>
      <c r="C141" s="11">
        <v>49835.015999999996</v>
      </c>
      <c r="D141" s="7">
        <v>2.9499999999999998E-2</v>
      </c>
      <c r="E141" s="20">
        <f>C141*D141</f>
        <v>1470.1329719999999</v>
      </c>
    </row>
    <row r="142" spans="1:5" ht="15.75" x14ac:dyDescent="0.3">
      <c r="A142" s="5" t="s">
        <v>21</v>
      </c>
      <c r="B142" s="5" t="s">
        <v>74</v>
      </c>
      <c r="C142" s="11">
        <v>76837.8</v>
      </c>
      <c r="D142" s="7">
        <v>1.6799999999999999E-2</v>
      </c>
      <c r="E142" s="20">
        <f>C142*D142</f>
        <v>1290.8750399999999</v>
      </c>
    </row>
    <row r="143" spans="1:5" s="10" customFormat="1" ht="15.75" x14ac:dyDescent="0.3">
      <c r="A143" s="8" t="s">
        <v>105</v>
      </c>
      <c r="B143" s="8"/>
      <c r="C143" s="17">
        <f>SUM(C140:C142)</f>
        <v>825344.01599999995</v>
      </c>
      <c r="D143" s="9"/>
      <c r="E143" s="9">
        <f>SUM(E140:E142)</f>
        <v>14358.949932</v>
      </c>
    </row>
    <row r="144" spans="1:5" ht="15.75" x14ac:dyDescent="0.3">
      <c r="A144" s="5" t="s">
        <v>13</v>
      </c>
      <c r="B144" s="5" t="s">
        <v>71</v>
      </c>
      <c r="C144" s="11">
        <v>260844.48</v>
      </c>
      <c r="D144" s="7">
        <v>1.66E-2</v>
      </c>
      <c r="E144" s="20">
        <f>C144*D144</f>
        <v>4330.018368</v>
      </c>
    </row>
    <row r="145" spans="1:5" ht="15.75" x14ac:dyDescent="0.3">
      <c r="A145" s="5" t="s">
        <v>13</v>
      </c>
      <c r="B145" s="5" t="s">
        <v>74</v>
      </c>
      <c r="C145" s="11">
        <v>57548.52</v>
      </c>
      <c r="D145" s="7">
        <v>1.6799999999999999E-2</v>
      </c>
      <c r="E145" s="20">
        <f>C145*D145</f>
        <v>966.81513599999994</v>
      </c>
    </row>
    <row r="146" spans="1:5" s="10" customFormat="1" ht="15.75" x14ac:dyDescent="0.3">
      <c r="A146" s="8" t="s">
        <v>106</v>
      </c>
      <c r="B146" s="8"/>
      <c r="C146" s="17">
        <f>SUM(C144:C145)</f>
        <v>318393</v>
      </c>
      <c r="D146" s="9"/>
      <c r="E146" s="9">
        <f>SUM(E144:E145)</f>
        <v>5296.8335040000002</v>
      </c>
    </row>
    <row r="147" spans="1:5" ht="15.75" x14ac:dyDescent="0.3">
      <c r="A147" s="5" t="s">
        <v>2</v>
      </c>
      <c r="B147" s="5" t="s">
        <v>71</v>
      </c>
      <c r="C147" s="11">
        <v>119572.91</v>
      </c>
      <c r="D147" s="7">
        <v>1.66E-2</v>
      </c>
      <c r="E147" s="20">
        <f>C147*D147</f>
        <v>1984.910306</v>
      </c>
    </row>
    <row r="148" spans="1:5" ht="15.75" x14ac:dyDescent="0.3">
      <c r="A148" s="5" t="s">
        <v>2</v>
      </c>
      <c r="B148" s="5" t="s">
        <v>74</v>
      </c>
      <c r="C148" s="11">
        <v>66908.94</v>
      </c>
      <c r="D148" s="7">
        <v>1.6799999999999999E-2</v>
      </c>
      <c r="E148" s="20">
        <f>C148*D148</f>
        <v>1124.0701919999999</v>
      </c>
    </row>
    <row r="149" spans="1:5" s="10" customFormat="1" ht="15.75" x14ac:dyDescent="0.3">
      <c r="A149" s="8" t="s">
        <v>107</v>
      </c>
      <c r="B149" s="8"/>
      <c r="C149" s="17">
        <f>SUM(C147:C148)</f>
        <v>186481.85</v>
      </c>
      <c r="D149" s="9"/>
      <c r="E149" s="9">
        <f>SUM(E147:E148)</f>
        <v>3108.9804979999999</v>
      </c>
    </row>
    <row r="150" spans="1:5" ht="15.75" x14ac:dyDescent="0.3">
      <c r="A150" s="5" t="s">
        <v>49</v>
      </c>
      <c r="B150" s="5" t="s">
        <v>71</v>
      </c>
      <c r="C150" s="11">
        <v>4031947.98</v>
      </c>
      <c r="D150" s="7">
        <v>1.66E-2</v>
      </c>
      <c r="E150" s="20">
        <f>C150*D150</f>
        <v>66930.336467999994</v>
      </c>
    </row>
    <row r="151" spans="1:5" ht="15.75" x14ac:dyDescent="0.3">
      <c r="A151" s="5" t="s">
        <v>49</v>
      </c>
      <c r="B151" s="5" t="s">
        <v>72</v>
      </c>
      <c r="C151" s="11">
        <v>180659.56</v>
      </c>
      <c r="D151" s="7">
        <v>2.9499999999999998E-2</v>
      </c>
      <c r="E151" s="20">
        <f>C151*D151</f>
        <v>5329.4570199999998</v>
      </c>
    </row>
    <row r="152" spans="1:5" ht="15.75" x14ac:dyDescent="0.3">
      <c r="A152" s="5" t="s">
        <v>49</v>
      </c>
      <c r="B152" s="5" t="s">
        <v>73</v>
      </c>
      <c r="C152" s="11">
        <v>286879.21999999997</v>
      </c>
      <c r="D152" s="7">
        <v>2.53E-2</v>
      </c>
      <c r="E152" s="20">
        <f>C152*D152</f>
        <v>7258.044265999999</v>
      </c>
    </row>
    <row r="153" spans="1:5" ht="15.75" x14ac:dyDescent="0.3">
      <c r="A153" s="5" t="s">
        <v>49</v>
      </c>
      <c r="B153" s="5" t="s">
        <v>74</v>
      </c>
      <c r="C153" s="11">
        <v>98756.020000000019</v>
      </c>
      <c r="D153" s="7">
        <v>1.6799999999999999E-2</v>
      </c>
      <c r="E153" s="20">
        <f>C153*D153</f>
        <v>1659.1011360000002</v>
      </c>
    </row>
    <row r="154" spans="1:5" s="10" customFormat="1" ht="15.75" x14ac:dyDescent="0.3">
      <c r="A154" s="8" t="s">
        <v>108</v>
      </c>
      <c r="B154" s="8"/>
      <c r="C154" s="17">
        <f>SUM(C150:C153)</f>
        <v>4598242.7799999993</v>
      </c>
      <c r="D154" s="9"/>
      <c r="E154" s="9">
        <f>SUM(E150:E153)</f>
        <v>81176.93888999999</v>
      </c>
    </row>
    <row r="155" spans="1:5" ht="15.75" x14ac:dyDescent="0.3">
      <c r="A155" s="5" t="s">
        <v>59</v>
      </c>
      <c r="B155" s="5" t="s">
        <v>71</v>
      </c>
      <c r="C155" s="11">
        <v>8344051.0999999996</v>
      </c>
      <c r="D155" s="7">
        <v>1.66E-2</v>
      </c>
      <c r="E155" s="20">
        <f>C155*D155</f>
        <v>138511.24825999999</v>
      </c>
    </row>
    <row r="156" spans="1:5" ht="15.75" x14ac:dyDescent="0.3">
      <c r="A156" s="5" t="s">
        <v>59</v>
      </c>
      <c r="B156" s="5" t="s">
        <v>72</v>
      </c>
      <c r="C156" s="11">
        <v>292261.8</v>
      </c>
      <c r="D156" s="7">
        <v>2.9499999999999998E-2</v>
      </c>
      <c r="E156" s="20">
        <f>C156*D156</f>
        <v>8621.7230999999992</v>
      </c>
    </row>
    <row r="157" spans="1:5" ht="15.75" x14ac:dyDescent="0.3">
      <c r="A157" s="5" t="s">
        <v>59</v>
      </c>
      <c r="B157" s="5" t="s">
        <v>73</v>
      </c>
      <c r="C157" s="11">
        <v>283101.55</v>
      </c>
      <c r="D157" s="7">
        <v>2.53E-2</v>
      </c>
      <c r="E157" s="20">
        <f>C157*D157</f>
        <v>7162.4692149999992</v>
      </c>
    </row>
    <row r="158" spans="1:5" ht="15.75" x14ac:dyDescent="0.3">
      <c r="A158" s="5" t="s">
        <v>59</v>
      </c>
      <c r="B158" s="5" t="s">
        <v>74</v>
      </c>
      <c r="C158" s="11">
        <v>86190.5</v>
      </c>
      <c r="D158" s="7">
        <v>1.6799999999999999E-2</v>
      </c>
      <c r="E158" s="20">
        <f>C158*D158</f>
        <v>1448.0003999999999</v>
      </c>
    </row>
    <row r="159" spans="1:5" s="10" customFormat="1" ht="15.75" x14ac:dyDescent="0.3">
      <c r="A159" s="8" t="s">
        <v>109</v>
      </c>
      <c r="B159" s="8"/>
      <c r="C159" s="17">
        <f>SUM(C155:C158)</f>
        <v>9005604.9500000011</v>
      </c>
      <c r="D159" s="9"/>
      <c r="E159" s="9">
        <f>SUM(E155:E158)</f>
        <v>155743.44097499998</v>
      </c>
    </row>
    <row r="160" spans="1:5" ht="15.75" x14ac:dyDescent="0.3">
      <c r="A160" s="5" t="s">
        <v>50</v>
      </c>
      <c r="B160" s="5" t="s">
        <v>71</v>
      </c>
      <c r="C160" s="11">
        <v>3330573.72</v>
      </c>
      <c r="D160" s="7">
        <v>1.66E-2</v>
      </c>
      <c r="E160" s="20">
        <f>C160*D160</f>
        <v>55287.523752000001</v>
      </c>
    </row>
    <row r="161" spans="1:5" ht="15.75" x14ac:dyDescent="0.3">
      <c r="A161" s="5" t="s">
        <v>50</v>
      </c>
      <c r="B161" s="5" t="s">
        <v>72</v>
      </c>
      <c r="C161" s="11">
        <v>384573.46</v>
      </c>
      <c r="D161" s="7">
        <v>2.9499999999999998E-2</v>
      </c>
      <c r="E161" s="20">
        <f>C161*D161</f>
        <v>11344.91707</v>
      </c>
    </row>
    <row r="162" spans="1:5" ht="15.75" x14ac:dyDescent="0.3">
      <c r="A162" s="5" t="s">
        <v>50</v>
      </c>
      <c r="B162" s="5" t="s">
        <v>73</v>
      </c>
      <c r="C162" s="11">
        <v>147694.10999999999</v>
      </c>
      <c r="D162" s="7">
        <v>2.53E-2</v>
      </c>
      <c r="E162" s="20">
        <f>C162*D162</f>
        <v>3736.6609829999998</v>
      </c>
    </row>
    <row r="163" spans="1:5" ht="15.75" x14ac:dyDescent="0.3">
      <c r="A163" s="5" t="s">
        <v>50</v>
      </c>
      <c r="B163" s="5" t="s">
        <v>74</v>
      </c>
      <c r="C163" s="11">
        <v>121590.88</v>
      </c>
      <c r="D163" s="7">
        <v>1.6799999999999999E-2</v>
      </c>
      <c r="E163" s="20">
        <f>C163*D163</f>
        <v>2042.726784</v>
      </c>
    </row>
    <row r="164" spans="1:5" s="10" customFormat="1" ht="15.75" x14ac:dyDescent="0.3">
      <c r="A164" s="8" t="s">
        <v>110</v>
      </c>
      <c r="B164" s="8"/>
      <c r="C164" s="17">
        <f>SUM(C160:C163)</f>
        <v>3984432.17</v>
      </c>
      <c r="D164" s="9"/>
      <c r="E164" s="9">
        <f>SUM(E160:E163)</f>
        <v>72411.828588999997</v>
      </c>
    </row>
    <row r="165" spans="1:5" ht="15.75" x14ac:dyDescent="0.3">
      <c r="A165" s="5" t="s">
        <v>22</v>
      </c>
      <c r="B165" s="5" t="s">
        <v>71</v>
      </c>
      <c r="C165" s="11">
        <v>628950.80000000005</v>
      </c>
      <c r="D165" s="7">
        <v>1.66E-2</v>
      </c>
      <c r="E165" s="20">
        <f>C165*D165</f>
        <v>10440.583280000001</v>
      </c>
    </row>
    <row r="166" spans="1:5" ht="15.75" x14ac:dyDescent="0.3">
      <c r="A166" s="5" t="s">
        <v>22</v>
      </c>
      <c r="B166" s="5" t="s">
        <v>72</v>
      </c>
      <c r="C166" s="11">
        <v>110486.75</v>
      </c>
      <c r="D166" s="7">
        <v>2.9499999999999998E-2</v>
      </c>
      <c r="E166" s="20">
        <f>C166*D166</f>
        <v>3259.3591249999999</v>
      </c>
    </row>
    <row r="167" spans="1:5" ht="15.75" x14ac:dyDescent="0.3">
      <c r="A167" s="5" t="s">
        <v>22</v>
      </c>
      <c r="B167" s="5" t="s">
        <v>74</v>
      </c>
      <c r="C167" s="11">
        <v>59512.81</v>
      </c>
      <c r="D167" s="7">
        <v>1.6799999999999999E-2</v>
      </c>
      <c r="E167" s="20">
        <f>C167*D167</f>
        <v>999.81520799999987</v>
      </c>
    </row>
    <row r="168" spans="1:5" s="10" customFormat="1" ht="15.75" x14ac:dyDescent="0.3">
      <c r="A168" s="8" t="s">
        <v>111</v>
      </c>
      <c r="B168" s="8"/>
      <c r="C168" s="17">
        <f>SUM(C165:C167)</f>
        <v>798950.3600000001</v>
      </c>
      <c r="D168" s="9"/>
      <c r="E168" s="9">
        <f>SUM(E165:E167)</f>
        <v>14699.757613000002</v>
      </c>
    </row>
    <row r="169" spans="1:5" ht="15.75" x14ac:dyDescent="0.3">
      <c r="A169" s="5" t="s">
        <v>3</v>
      </c>
      <c r="B169" s="5" t="s">
        <v>71</v>
      </c>
      <c r="C169" s="11">
        <v>101545.60000000001</v>
      </c>
      <c r="D169" s="7">
        <v>1.66E-2</v>
      </c>
      <c r="E169" s="20">
        <f>C169*D169</f>
        <v>1685.65696</v>
      </c>
    </row>
    <row r="170" spans="1:5" ht="15.75" x14ac:dyDescent="0.3">
      <c r="A170" s="5" t="s">
        <v>3</v>
      </c>
      <c r="B170" s="5" t="s">
        <v>72</v>
      </c>
      <c r="C170" s="11">
        <v>96668</v>
      </c>
      <c r="D170" s="7">
        <v>2.9499999999999998E-2</v>
      </c>
      <c r="E170" s="20">
        <f>C170*D170</f>
        <v>2851.7059999999997</v>
      </c>
    </row>
    <row r="171" spans="1:5" ht="15.75" x14ac:dyDescent="0.3">
      <c r="A171" s="5" t="s">
        <v>3</v>
      </c>
      <c r="B171" s="5" t="s">
        <v>74</v>
      </c>
      <c r="C171" s="11">
        <v>56132</v>
      </c>
      <c r="D171" s="7">
        <v>1.6799999999999999E-2</v>
      </c>
      <c r="E171" s="20">
        <f>C171*D171</f>
        <v>943.0175999999999</v>
      </c>
    </row>
    <row r="172" spans="1:5" s="10" customFormat="1" ht="15.75" x14ac:dyDescent="0.3">
      <c r="A172" s="8" t="s">
        <v>112</v>
      </c>
      <c r="B172" s="8"/>
      <c r="C172" s="17">
        <f>SUM(C169:C171)</f>
        <v>254345.60000000001</v>
      </c>
      <c r="D172" s="9"/>
      <c r="E172" s="9">
        <f>SUM(E169:E171)</f>
        <v>5480.3805599999996</v>
      </c>
    </row>
    <row r="173" spans="1:5" ht="15.75" x14ac:dyDescent="0.3">
      <c r="A173" s="5" t="s">
        <v>23</v>
      </c>
      <c r="B173" s="5" t="s">
        <v>71</v>
      </c>
      <c r="C173" s="11">
        <v>318442.15000000002</v>
      </c>
      <c r="D173" s="7">
        <v>1.66E-2</v>
      </c>
      <c r="E173" s="20">
        <f>C173*D173</f>
        <v>5286.1396900000009</v>
      </c>
    </row>
    <row r="174" spans="1:5" ht="15.75" x14ac:dyDescent="0.3">
      <c r="A174" s="5" t="s">
        <v>23</v>
      </c>
      <c r="B174" s="5" t="s">
        <v>74</v>
      </c>
      <c r="C174" s="11">
        <v>51600</v>
      </c>
      <c r="D174" s="7">
        <v>1.6799999999999999E-2</v>
      </c>
      <c r="E174" s="20">
        <f>C174*D174</f>
        <v>866.88</v>
      </c>
    </row>
    <row r="175" spans="1:5" s="10" customFormat="1" ht="15.75" x14ac:dyDescent="0.3">
      <c r="A175" s="8" t="s">
        <v>113</v>
      </c>
      <c r="B175" s="8"/>
      <c r="C175" s="17">
        <f>SUM(C173:C174)</f>
        <v>370042.15</v>
      </c>
      <c r="D175" s="9"/>
      <c r="E175" s="9">
        <f>SUM(E173:E174)</f>
        <v>6153.019690000001</v>
      </c>
    </row>
    <row r="176" spans="1:5" ht="15.75" x14ac:dyDescent="0.3">
      <c r="A176" s="5" t="s">
        <v>51</v>
      </c>
      <c r="B176" s="5" t="s">
        <v>71</v>
      </c>
      <c r="C176" s="11">
        <v>3335995.92</v>
      </c>
      <c r="D176" s="7">
        <v>1.66E-2</v>
      </c>
      <c r="E176" s="20">
        <f>C176*D176</f>
        <v>55377.532271999997</v>
      </c>
    </row>
    <row r="177" spans="1:5" ht="15.75" x14ac:dyDescent="0.3">
      <c r="A177" s="5" t="s">
        <v>51</v>
      </c>
      <c r="B177" s="5" t="s">
        <v>72</v>
      </c>
      <c r="C177" s="11">
        <v>314902.39</v>
      </c>
      <c r="D177" s="7">
        <v>2.9499999999999998E-2</v>
      </c>
      <c r="E177" s="20">
        <f>C177*D177</f>
        <v>9289.6205050000008</v>
      </c>
    </row>
    <row r="178" spans="1:5" ht="15.75" x14ac:dyDescent="0.3">
      <c r="A178" s="5" t="s">
        <v>51</v>
      </c>
      <c r="B178" s="5" t="s">
        <v>73</v>
      </c>
      <c r="C178" s="11">
        <v>226797.12</v>
      </c>
      <c r="D178" s="7">
        <v>2.53E-2</v>
      </c>
      <c r="E178" s="20">
        <f>C178*D178</f>
        <v>5737.9671360000002</v>
      </c>
    </row>
    <row r="179" spans="1:5" ht="15.75" x14ac:dyDescent="0.3">
      <c r="A179" s="5" t="s">
        <v>51</v>
      </c>
      <c r="B179" s="5" t="s">
        <v>74</v>
      </c>
      <c r="C179" s="11">
        <v>88327.012000000002</v>
      </c>
      <c r="D179" s="7">
        <v>1.6799999999999999E-2</v>
      </c>
      <c r="E179" s="20">
        <f>C179*D179</f>
        <v>1483.8938016</v>
      </c>
    </row>
    <row r="180" spans="1:5" s="10" customFormat="1" ht="15.75" x14ac:dyDescent="0.3">
      <c r="A180" s="8" t="s">
        <v>114</v>
      </c>
      <c r="B180" s="8"/>
      <c r="C180" s="17">
        <f>SUM(C176:C179)</f>
        <v>3966022.4420000003</v>
      </c>
      <c r="D180" s="9"/>
      <c r="E180" s="9">
        <f>SUM(E176:E179)</f>
        <v>71889.013714600005</v>
      </c>
    </row>
    <row r="181" spans="1:5" ht="15.75" x14ac:dyDescent="0.3">
      <c r="A181" s="5" t="s">
        <v>52</v>
      </c>
      <c r="B181" s="5" t="s">
        <v>71</v>
      </c>
      <c r="C181" s="11">
        <v>4252783.88</v>
      </c>
      <c r="D181" s="7">
        <v>1.66E-2</v>
      </c>
      <c r="E181" s="20">
        <f>C181*D181</f>
        <v>70596.212407999992</v>
      </c>
    </row>
    <row r="182" spans="1:5" ht="15.75" x14ac:dyDescent="0.3">
      <c r="A182" s="5" t="s">
        <v>52</v>
      </c>
      <c r="B182" s="5" t="s">
        <v>72</v>
      </c>
      <c r="C182" s="11">
        <v>153421</v>
      </c>
      <c r="D182" s="7">
        <v>2.9499999999999998E-2</v>
      </c>
      <c r="E182" s="20">
        <f>C182*D182</f>
        <v>4525.9195</v>
      </c>
    </row>
    <row r="183" spans="1:5" ht="15.75" x14ac:dyDescent="0.3">
      <c r="A183" s="5" t="s">
        <v>52</v>
      </c>
      <c r="B183" s="5" t="s">
        <v>73</v>
      </c>
      <c r="C183" s="11">
        <v>71677</v>
      </c>
      <c r="D183" s="7">
        <v>2.53E-2</v>
      </c>
      <c r="E183" s="20">
        <f>C183*D183</f>
        <v>1813.4280999999999</v>
      </c>
    </row>
    <row r="184" spans="1:5" ht="15.75" x14ac:dyDescent="0.3">
      <c r="A184" s="5" t="s">
        <v>52</v>
      </c>
      <c r="B184" s="5" t="s">
        <v>74</v>
      </c>
      <c r="C184" s="11">
        <v>95353.919999999998</v>
      </c>
      <c r="D184" s="7">
        <v>1.6799999999999999E-2</v>
      </c>
      <c r="E184" s="20">
        <f>C184*D184</f>
        <v>1601.9458559999998</v>
      </c>
    </row>
    <row r="185" spans="1:5" s="10" customFormat="1" ht="15.75" x14ac:dyDescent="0.3">
      <c r="A185" s="8" t="s">
        <v>115</v>
      </c>
      <c r="B185" s="8"/>
      <c r="C185" s="17">
        <f>SUM(C181:C184)</f>
        <v>4573235.8</v>
      </c>
      <c r="D185" s="9"/>
      <c r="E185" s="9">
        <f>SUM(E181:E184)</f>
        <v>78537.505864000006</v>
      </c>
    </row>
    <row r="186" spans="1:5" ht="15.75" x14ac:dyDescent="0.3">
      <c r="A186" s="5" t="s">
        <v>40</v>
      </c>
      <c r="B186" s="5" t="s">
        <v>71</v>
      </c>
      <c r="C186" s="11">
        <v>1731085.33</v>
      </c>
      <c r="D186" s="7">
        <v>1.66E-2</v>
      </c>
      <c r="E186" s="20">
        <f>C186*D186</f>
        <v>28736.016478000001</v>
      </c>
    </row>
    <row r="187" spans="1:5" ht="15.75" x14ac:dyDescent="0.3">
      <c r="A187" s="5" t="s">
        <v>40</v>
      </c>
      <c r="B187" s="5" t="s">
        <v>72</v>
      </c>
      <c r="C187" s="11">
        <v>145156.73000000001</v>
      </c>
      <c r="D187" s="7">
        <v>2.9499999999999998E-2</v>
      </c>
      <c r="E187" s="20">
        <f>C187*D187</f>
        <v>4282.1235349999997</v>
      </c>
    </row>
    <row r="188" spans="1:5" ht="15.75" x14ac:dyDescent="0.3">
      <c r="A188" s="5" t="s">
        <v>40</v>
      </c>
      <c r="B188" s="5" t="s">
        <v>73</v>
      </c>
      <c r="C188" s="11">
        <v>223845.77</v>
      </c>
      <c r="D188" s="7">
        <v>2.53E-2</v>
      </c>
      <c r="E188" s="20">
        <f>C188*D188</f>
        <v>5663.2979809999997</v>
      </c>
    </row>
    <row r="189" spans="1:5" ht="15.75" x14ac:dyDescent="0.3">
      <c r="A189" s="5" t="s">
        <v>40</v>
      </c>
      <c r="B189" s="5" t="s">
        <v>74</v>
      </c>
      <c r="C189" s="11">
        <v>82832.399999999994</v>
      </c>
      <c r="D189" s="7">
        <v>1.6799999999999999E-2</v>
      </c>
      <c r="E189" s="20">
        <f>C189*D189</f>
        <v>1391.5843199999997</v>
      </c>
    </row>
    <row r="190" spans="1:5" s="10" customFormat="1" ht="15.75" x14ac:dyDescent="0.3">
      <c r="A190" s="8" t="s">
        <v>116</v>
      </c>
      <c r="B190" s="8"/>
      <c r="C190" s="17">
        <f>SUM(C186:C189)</f>
        <v>2182920.23</v>
      </c>
      <c r="D190" s="9"/>
      <c r="E190" s="9">
        <f>SUM(E186:E189)</f>
        <v>40073.022314000009</v>
      </c>
    </row>
    <row r="191" spans="1:5" ht="15.75" x14ac:dyDescent="0.3">
      <c r="A191" s="5" t="s">
        <v>65</v>
      </c>
      <c r="B191" s="5" t="s">
        <v>71</v>
      </c>
      <c r="C191" s="11">
        <v>42322742.799999997</v>
      </c>
      <c r="D191" s="7">
        <v>1.66E-2</v>
      </c>
      <c r="E191" s="20">
        <f>C191*D191</f>
        <v>702557.53047999996</v>
      </c>
    </row>
    <row r="192" spans="1:5" ht="15.75" x14ac:dyDescent="0.3">
      <c r="A192" s="5" t="s">
        <v>65</v>
      </c>
      <c r="B192" s="5" t="s">
        <v>72</v>
      </c>
      <c r="C192" s="11">
        <v>537134.04</v>
      </c>
      <c r="D192" s="7">
        <v>2.9499999999999998E-2</v>
      </c>
      <c r="E192" s="20">
        <f>C192*D192</f>
        <v>15845.454180000001</v>
      </c>
    </row>
    <row r="193" spans="1:5" ht="15.75" x14ac:dyDescent="0.3">
      <c r="A193" s="5" t="s">
        <v>65</v>
      </c>
      <c r="B193" s="5" t="s">
        <v>73</v>
      </c>
      <c r="C193" s="11">
        <v>4454705.3</v>
      </c>
      <c r="D193" s="7">
        <v>2.53E-2</v>
      </c>
      <c r="E193" s="20">
        <f>C193*D193</f>
        <v>112704.04409</v>
      </c>
    </row>
    <row r="194" spans="1:5" ht="15.75" x14ac:dyDescent="0.3">
      <c r="A194" s="5" t="s">
        <v>65</v>
      </c>
      <c r="B194" s="5" t="s">
        <v>74</v>
      </c>
      <c r="C194" s="11">
        <v>178732.08900000001</v>
      </c>
      <c r="D194" s="7">
        <v>1.6799999999999999E-2</v>
      </c>
      <c r="E194" s="20">
        <f>C194*D194</f>
        <v>3002.6990952000001</v>
      </c>
    </row>
    <row r="195" spans="1:5" s="10" customFormat="1" ht="15.75" x14ac:dyDescent="0.3">
      <c r="A195" s="8" t="s">
        <v>117</v>
      </c>
      <c r="B195" s="8"/>
      <c r="C195" s="17">
        <f>SUM(C191:C194)</f>
        <v>47493314.228999995</v>
      </c>
      <c r="D195" s="9"/>
      <c r="E195" s="9">
        <f>SUM(E191:E194)</f>
        <v>834109.72784519999</v>
      </c>
    </row>
    <row r="196" spans="1:5" ht="15.75" x14ac:dyDescent="0.3">
      <c r="A196" s="5" t="s">
        <v>41</v>
      </c>
      <c r="B196" s="5" t="s">
        <v>71</v>
      </c>
      <c r="C196" s="11">
        <v>2603603.4</v>
      </c>
      <c r="D196" s="7">
        <v>1.66E-2</v>
      </c>
      <c r="E196" s="20">
        <f>C196*D196</f>
        <v>43219.816440000002</v>
      </c>
    </row>
    <row r="197" spans="1:5" ht="15.75" x14ac:dyDescent="0.3">
      <c r="A197" s="5" t="s">
        <v>41</v>
      </c>
      <c r="B197" s="5" t="s">
        <v>72</v>
      </c>
      <c r="C197" s="11">
        <v>239900</v>
      </c>
      <c r="D197" s="7">
        <v>2.9499999999999998E-2</v>
      </c>
      <c r="E197" s="20">
        <f>C197*D197</f>
        <v>7077.0499999999993</v>
      </c>
    </row>
    <row r="198" spans="1:5" ht="15.75" x14ac:dyDescent="0.3">
      <c r="A198" s="5" t="s">
        <v>41</v>
      </c>
      <c r="B198" s="5" t="s">
        <v>73</v>
      </c>
      <c r="C198" s="11">
        <v>57122</v>
      </c>
      <c r="D198" s="7">
        <v>2.53E-2</v>
      </c>
      <c r="E198" s="20">
        <f>C198*D198</f>
        <v>1445.1866</v>
      </c>
    </row>
    <row r="199" spans="1:5" ht="15.75" x14ac:dyDescent="0.3">
      <c r="A199" s="5" t="s">
        <v>41</v>
      </c>
      <c r="B199" s="5" t="s">
        <v>74</v>
      </c>
      <c r="C199" s="11">
        <v>66914.5</v>
      </c>
      <c r="D199" s="7">
        <v>1.6799999999999999E-2</v>
      </c>
      <c r="E199" s="20">
        <f>C199*D199</f>
        <v>1124.1635999999999</v>
      </c>
    </row>
    <row r="200" spans="1:5" s="10" customFormat="1" ht="15.75" x14ac:dyDescent="0.3">
      <c r="A200" s="8" t="s">
        <v>118</v>
      </c>
      <c r="B200" s="8"/>
      <c r="C200" s="17">
        <f>SUM(C196:C199)</f>
        <v>2967539.9</v>
      </c>
      <c r="D200" s="9"/>
      <c r="E200" s="9">
        <f>SUM(E196:E199)</f>
        <v>52866.216639999999</v>
      </c>
    </row>
    <row r="201" spans="1:5" ht="15.75" x14ac:dyDescent="0.3">
      <c r="A201" s="5" t="s">
        <v>32</v>
      </c>
      <c r="B201" s="5" t="s">
        <v>71</v>
      </c>
      <c r="C201" s="11">
        <v>1079089.3</v>
      </c>
      <c r="D201" s="7">
        <v>1.66E-2</v>
      </c>
      <c r="E201" s="20">
        <f>C201*D201</f>
        <v>17912.882380000003</v>
      </c>
    </row>
    <row r="202" spans="1:5" ht="15.75" x14ac:dyDescent="0.3">
      <c r="A202" s="5" t="s">
        <v>32</v>
      </c>
      <c r="B202" s="5" t="s">
        <v>72</v>
      </c>
      <c r="C202" s="11">
        <v>42833.82</v>
      </c>
      <c r="D202" s="7">
        <v>2.9499999999999998E-2</v>
      </c>
      <c r="E202" s="20">
        <f>C202*D202</f>
        <v>1263.5976899999998</v>
      </c>
    </row>
    <row r="203" spans="1:5" ht="15.75" x14ac:dyDescent="0.3">
      <c r="A203" s="5" t="s">
        <v>32</v>
      </c>
      <c r="B203" s="5" t="s">
        <v>73</v>
      </c>
      <c r="C203" s="11">
        <v>64106.967124199989</v>
      </c>
      <c r="D203" s="7">
        <v>2.53E-2</v>
      </c>
      <c r="E203" s="20">
        <f>C203*D203</f>
        <v>1621.9062682422598</v>
      </c>
    </row>
    <row r="204" spans="1:5" ht="15.75" x14ac:dyDescent="0.3">
      <c r="A204" s="5" t="s">
        <v>32</v>
      </c>
      <c r="B204" s="5" t="s">
        <v>74</v>
      </c>
      <c r="C204" s="11">
        <v>13120.978150403287</v>
      </c>
      <c r="D204" s="7">
        <v>1.6799999999999999E-2</v>
      </c>
      <c r="E204" s="20">
        <f>C204*D204</f>
        <v>220.43243292677522</v>
      </c>
    </row>
    <row r="205" spans="1:5" s="10" customFormat="1" ht="15.75" x14ac:dyDescent="0.3">
      <c r="A205" s="8" t="s">
        <v>119</v>
      </c>
      <c r="B205" s="8"/>
      <c r="C205" s="17">
        <f>SUM(C201:C204)</f>
        <v>1199151.0652746034</v>
      </c>
      <c r="D205" s="9"/>
      <c r="E205" s="9">
        <f>SUM(E201:E204)</f>
        <v>21018.818771169037</v>
      </c>
    </row>
    <row r="206" spans="1:5" ht="15.75" x14ac:dyDescent="0.3">
      <c r="A206" s="5" t="s">
        <v>42</v>
      </c>
      <c r="B206" s="5" t="s">
        <v>71</v>
      </c>
      <c r="C206" s="11">
        <v>2233847.13</v>
      </c>
      <c r="D206" s="7">
        <v>1.66E-2</v>
      </c>
      <c r="E206" s="20">
        <f>C206*D206</f>
        <v>37081.862357999998</v>
      </c>
    </row>
    <row r="207" spans="1:5" ht="15.75" x14ac:dyDescent="0.3">
      <c r="A207" s="5" t="s">
        <v>42</v>
      </c>
      <c r="B207" s="5" t="s">
        <v>72</v>
      </c>
      <c r="C207" s="11">
        <v>372686.14</v>
      </c>
      <c r="D207" s="7">
        <v>2.9499999999999998E-2</v>
      </c>
      <c r="E207" s="20">
        <f>C207*D207</f>
        <v>10994.24113</v>
      </c>
    </row>
    <row r="208" spans="1:5" ht="15.75" x14ac:dyDescent="0.3">
      <c r="A208" s="5" t="s">
        <v>42</v>
      </c>
      <c r="B208" s="5" t="s">
        <v>73</v>
      </c>
      <c r="C208" s="11">
        <v>98499.667932813274</v>
      </c>
      <c r="D208" s="7">
        <v>2.53E-2</v>
      </c>
      <c r="E208" s="20">
        <f>C208*D208</f>
        <v>2492.0415987001757</v>
      </c>
    </row>
    <row r="209" spans="1:5" ht="15.75" x14ac:dyDescent="0.3">
      <c r="A209" s="8" t="s">
        <v>120</v>
      </c>
      <c r="B209" s="8"/>
      <c r="C209" s="17">
        <f>SUM(C206:C208)</f>
        <v>2705032.9379328131</v>
      </c>
      <c r="D209" s="9"/>
      <c r="E209" s="9">
        <f>SUM(E206:E208)</f>
        <v>50568.145086700177</v>
      </c>
    </row>
    <row r="210" spans="1:5" s="10" customFormat="1" ht="15.75" x14ac:dyDescent="0.3">
      <c r="A210" s="5" t="s">
        <v>24</v>
      </c>
      <c r="B210" s="5" t="s">
        <v>71</v>
      </c>
      <c r="C210" s="11">
        <v>903473</v>
      </c>
      <c r="D210" s="7">
        <v>1.66E-2</v>
      </c>
      <c r="E210" s="20">
        <f>C210*D210</f>
        <v>14997.6518</v>
      </c>
    </row>
    <row r="211" spans="1:5" ht="15.75" x14ac:dyDescent="0.3">
      <c r="A211" s="5" t="s">
        <v>24</v>
      </c>
      <c r="B211" s="5" t="s">
        <v>74</v>
      </c>
      <c r="C211" s="11">
        <v>40544.459999999992</v>
      </c>
      <c r="D211" s="7">
        <v>1.6799999999999999E-2</v>
      </c>
      <c r="E211" s="20">
        <f>C211*D211</f>
        <v>681.14692799999978</v>
      </c>
    </row>
    <row r="212" spans="1:5" ht="15.75" x14ac:dyDescent="0.3">
      <c r="A212" s="8" t="s">
        <v>121</v>
      </c>
      <c r="B212" s="8"/>
      <c r="C212" s="17">
        <f>SUM(C210:C211)</f>
        <v>944017.46</v>
      </c>
      <c r="D212" s="9"/>
      <c r="E212" s="9">
        <f>SUM(E210:E211)</f>
        <v>15678.798728</v>
      </c>
    </row>
    <row r="213" spans="1:5" s="10" customFormat="1" ht="15.75" x14ac:dyDescent="0.3">
      <c r="A213" s="5" t="s">
        <v>66</v>
      </c>
      <c r="B213" s="5" t="s">
        <v>71</v>
      </c>
      <c r="C213" s="11">
        <v>15870732.800000001</v>
      </c>
      <c r="D213" s="7">
        <v>1.66E-2</v>
      </c>
      <c r="E213" s="20">
        <f>C213*D213</f>
        <v>263454.16448000004</v>
      </c>
    </row>
    <row r="214" spans="1:5" ht="15.75" x14ac:dyDescent="0.3">
      <c r="A214" s="5" t="s">
        <v>66</v>
      </c>
      <c r="B214" s="5" t="s">
        <v>72</v>
      </c>
      <c r="C214" s="11">
        <v>992536.65</v>
      </c>
      <c r="D214" s="7">
        <v>2.9499999999999998E-2</v>
      </c>
      <c r="E214" s="20">
        <f>C214*D214</f>
        <v>29279.831174999999</v>
      </c>
    </row>
    <row r="215" spans="1:5" ht="15.75" x14ac:dyDescent="0.3">
      <c r="A215" s="5" t="s">
        <v>66</v>
      </c>
      <c r="B215" s="5" t="s">
        <v>73</v>
      </c>
      <c r="C215" s="11">
        <v>1800801.6</v>
      </c>
      <c r="D215" s="7">
        <v>2.53E-2</v>
      </c>
      <c r="E215" s="20">
        <f>C215*D215</f>
        <v>45560.280480000001</v>
      </c>
    </row>
    <row r="216" spans="1:5" ht="15.75" x14ac:dyDescent="0.3">
      <c r="A216" s="5" t="s">
        <v>66</v>
      </c>
      <c r="B216" s="5" t="s">
        <v>74</v>
      </c>
      <c r="C216" s="11">
        <v>193419.19999999998</v>
      </c>
      <c r="D216" s="7">
        <v>1.6799999999999999E-2</v>
      </c>
      <c r="E216" s="20">
        <f>C216*D216</f>
        <v>3249.4425599999995</v>
      </c>
    </row>
    <row r="217" spans="1:5" ht="15.75" x14ac:dyDescent="0.3">
      <c r="A217" s="8" t="s">
        <v>122</v>
      </c>
      <c r="B217" s="8"/>
      <c r="C217" s="17">
        <f>SUM(C213:C216)</f>
        <v>18857490.25</v>
      </c>
      <c r="D217" s="9"/>
      <c r="E217" s="9">
        <f>SUM(E213:E216)</f>
        <v>341543.71869500005</v>
      </c>
    </row>
    <row r="218" spans="1:5" s="10" customFormat="1" ht="15.75" x14ac:dyDescent="0.3">
      <c r="A218" s="5" t="s">
        <v>53</v>
      </c>
      <c r="B218" s="5" t="s">
        <v>71</v>
      </c>
      <c r="C218" s="11">
        <v>4120907.53</v>
      </c>
      <c r="D218" s="7">
        <v>1.66E-2</v>
      </c>
      <c r="E218" s="20">
        <f>C218*D218</f>
        <v>68407.064998000002</v>
      </c>
    </row>
    <row r="219" spans="1:5" ht="15.75" x14ac:dyDescent="0.3">
      <c r="A219" s="5" t="s">
        <v>53</v>
      </c>
      <c r="B219" s="5" t="s">
        <v>72</v>
      </c>
      <c r="C219" s="11">
        <v>385326.97</v>
      </c>
      <c r="D219" s="7">
        <v>2.9499999999999998E-2</v>
      </c>
      <c r="E219" s="20">
        <f>C219*D219</f>
        <v>11367.145614999999</v>
      </c>
    </row>
    <row r="220" spans="1:5" ht="15.75" x14ac:dyDescent="0.3">
      <c r="A220" s="5" t="s">
        <v>53</v>
      </c>
      <c r="B220" s="5" t="s">
        <v>73</v>
      </c>
      <c r="C220" s="11">
        <v>205668.84</v>
      </c>
      <c r="D220" s="7">
        <v>2.53E-2</v>
      </c>
      <c r="E220" s="20">
        <f>C220*D220</f>
        <v>5203.421652</v>
      </c>
    </row>
    <row r="221" spans="1:5" ht="15.75" x14ac:dyDescent="0.3">
      <c r="A221" s="5" t="s">
        <v>53</v>
      </c>
      <c r="B221" s="5" t="s">
        <v>74</v>
      </c>
      <c r="C221" s="11">
        <v>102262.2</v>
      </c>
      <c r="D221" s="7">
        <v>1.6799999999999999E-2</v>
      </c>
      <c r="E221" s="20">
        <f>C221*D221</f>
        <v>1718.0049599999998</v>
      </c>
    </row>
    <row r="222" spans="1:5" ht="15.75" x14ac:dyDescent="0.3">
      <c r="A222" s="8" t="s">
        <v>123</v>
      </c>
      <c r="B222" s="8"/>
      <c r="C222" s="17">
        <f>SUM(C218:C221)</f>
        <v>4814165.54</v>
      </c>
      <c r="D222" s="9"/>
      <c r="E222" s="9">
        <f>SUM(E218:E221)</f>
        <v>86695.637225000013</v>
      </c>
    </row>
    <row r="223" spans="1:5" s="10" customFormat="1" ht="15.75" x14ac:dyDescent="0.3">
      <c r="A223" s="5" t="s">
        <v>67</v>
      </c>
      <c r="B223" s="5" t="s">
        <v>71</v>
      </c>
      <c r="C223" s="11">
        <v>17031348.899999999</v>
      </c>
      <c r="D223" s="7">
        <v>1.66E-2</v>
      </c>
      <c r="E223" s="20">
        <f>C223*D223</f>
        <v>282720.39173999999</v>
      </c>
    </row>
    <row r="224" spans="1:5" ht="15.75" x14ac:dyDescent="0.3">
      <c r="A224" s="5" t="s">
        <v>67</v>
      </c>
      <c r="B224" s="5" t="s">
        <v>72</v>
      </c>
      <c r="C224" s="11">
        <v>602687.02</v>
      </c>
      <c r="D224" s="7">
        <v>2.9499999999999998E-2</v>
      </c>
      <c r="E224" s="20">
        <f>C224*D224</f>
        <v>17779.267090000001</v>
      </c>
    </row>
    <row r="225" spans="1:5" ht="15.75" x14ac:dyDescent="0.3">
      <c r="A225" s="5" t="s">
        <v>67</v>
      </c>
      <c r="B225" s="5" t="s">
        <v>73</v>
      </c>
      <c r="C225" s="11">
        <v>1617797.31</v>
      </c>
      <c r="D225" s="7">
        <v>2.53E-2</v>
      </c>
      <c r="E225" s="20">
        <f>C225*D225</f>
        <v>40930.271943</v>
      </c>
    </row>
    <row r="226" spans="1:5" ht="15.75" x14ac:dyDescent="0.3">
      <c r="A226" s="5" t="s">
        <v>67</v>
      </c>
      <c r="B226" s="5" t="s">
        <v>74</v>
      </c>
      <c r="C226" s="11">
        <v>117622.704</v>
      </c>
      <c r="D226" s="7">
        <v>1.6799999999999999E-2</v>
      </c>
      <c r="E226" s="20">
        <f>C226*D226</f>
        <v>1976.0614271999998</v>
      </c>
    </row>
    <row r="227" spans="1:5" ht="15.75" x14ac:dyDescent="0.3">
      <c r="A227" s="8" t="s">
        <v>124</v>
      </c>
      <c r="B227" s="8"/>
      <c r="C227" s="17">
        <f>SUM(C223:C226)</f>
        <v>19369455.933999997</v>
      </c>
      <c r="D227" s="9"/>
      <c r="E227" s="9">
        <f>SUM(E223:E226)</f>
        <v>343405.99220019998</v>
      </c>
    </row>
    <row r="228" spans="1:5" s="10" customFormat="1" ht="15.75" x14ac:dyDescent="0.3">
      <c r="A228" s="5" t="s">
        <v>54</v>
      </c>
      <c r="B228" s="5" t="s">
        <v>71</v>
      </c>
      <c r="C228" s="11">
        <v>8679962.2100000009</v>
      </c>
      <c r="D228" s="7">
        <v>1.66E-2</v>
      </c>
      <c r="E228" s="20">
        <f>C228*D228</f>
        <v>144087.37268600002</v>
      </c>
    </row>
    <row r="229" spans="1:5" ht="15.75" x14ac:dyDescent="0.3">
      <c r="A229" s="5" t="s">
        <v>54</v>
      </c>
      <c r="B229" s="5" t="s">
        <v>72</v>
      </c>
      <c r="C229" s="11">
        <v>308310.53999999998</v>
      </c>
      <c r="D229" s="7">
        <v>2.9499999999999998E-2</v>
      </c>
      <c r="E229" s="20">
        <f>C229*D229</f>
        <v>9095.1609299999982</v>
      </c>
    </row>
    <row r="230" spans="1:5" ht="15.75" x14ac:dyDescent="0.3">
      <c r="A230" s="5" t="s">
        <v>54</v>
      </c>
      <c r="B230" s="5" t="s">
        <v>73</v>
      </c>
      <c r="C230" s="11">
        <v>138984.54999999999</v>
      </c>
      <c r="D230" s="7">
        <v>2.53E-2</v>
      </c>
      <c r="E230" s="20">
        <f>C230*D230</f>
        <v>3516.3091149999996</v>
      </c>
    </row>
    <row r="231" spans="1:5" ht="15.75" x14ac:dyDescent="0.3">
      <c r="A231" s="5" t="s">
        <v>54</v>
      </c>
      <c r="B231" s="5" t="s">
        <v>74</v>
      </c>
      <c r="C231" s="11">
        <v>75879.759999999995</v>
      </c>
      <c r="D231" s="7">
        <v>1.6799999999999999E-2</v>
      </c>
      <c r="E231" s="20">
        <f>C231*D231</f>
        <v>1274.7799679999998</v>
      </c>
    </row>
    <row r="232" spans="1:5" ht="15.75" x14ac:dyDescent="0.3">
      <c r="A232" s="8" t="s">
        <v>125</v>
      </c>
      <c r="B232" s="8"/>
      <c r="C232" s="25">
        <f>SUM(C228:C231)</f>
        <v>9203137.0600000005</v>
      </c>
      <c r="D232" s="9"/>
      <c r="E232" s="9">
        <f>SUM(E228:E231)</f>
        <v>157973.62269900003</v>
      </c>
    </row>
    <row r="233" spans="1:5" s="10" customFormat="1" ht="15.75" x14ac:dyDescent="0.3">
      <c r="A233" s="5" t="s">
        <v>60</v>
      </c>
      <c r="B233" s="5" t="s">
        <v>71</v>
      </c>
      <c r="C233" s="11">
        <v>13338644.109999999</v>
      </c>
      <c r="D233" s="7">
        <v>1.66E-2</v>
      </c>
      <c r="E233" s="20">
        <f>C233*D233</f>
        <v>221421.492226</v>
      </c>
    </row>
    <row r="234" spans="1:5" ht="15.75" x14ac:dyDescent="0.3">
      <c r="A234" s="5" t="s">
        <v>60</v>
      </c>
      <c r="B234" s="5" t="s">
        <v>72</v>
      </c>
      <c r="C234" s="11">
        <v>182294.32</v>
      </c>
      <c r="D234" s="7">
        <v>2.9499999999999998E-2</v>
      </c>
      <c r="E234" s="20">
        <f>C234*D234</f>
        <v>5377.6824399999996</v>
      </c>
    </row>
    <row r="235" spans="1:5" ht="15.75" x14ac:dyDescent="0.3">
      <c r="A235" s="5" t="s">
        <v>60</v>
      </c>
      <c r="B235" s="5" t="s">
        <v>73</v>
      </c>
      <c r="C235" s="11">
        <v>1477405.7</v>
      </c>
      <c r="D235" s="7">
        <v>2.53E-2</v>
      </c>
      <c r="E235" s="20">
        <f>C235*D235</f>
        <v>37378.36421</v>
      </c>
    </row>
    <row r="236" spans="1:5" ht="15.75" x14ac:dyDescent="0.3">
      <c r="A236" s="8" t="s">
        <v>126</v>
      </c>
      <c r="B236" s="8"/>
      <c r="C236" s="17">
        <f>SUM(C233:C235)</f>
        <v>14998344.129999999</v>
      </c>
      <c r="D236" s="9"/>
      <c r="E236" s="9">
        <f>SUM(E233:E235)</f>
        <v>264177.53887599998</v>
      </c>
    </row>
    <row r="237" spans="1:5" ht="15.75" x14ac:dyDescent="0.3">
      <c r="A237" s="5" t="s">
        <v>61</v>
      </c>
      <c r="B237" s="5" t="s">
        <v>71</v>
      </c>
      <c r="C237" s="11">
        <v>7471544.3200000003</v>
      </c>
      <c r="D237" s="7">
        <v>1.66E-2</v>
      </c>
      <c r="E237" s="20">
        <f>C237*D237</f>
        <v>124027.635712</v>
      </c>
    </row>
    <row r="238" spans="1:5" s="10" customFormat="1" ht="15.75" x14ac:dyDescent="0.3">
      <c r="A238" s="5" t="s">
        <v>61</v>
      </c>
      <c r="B238" s="5" t="s">
        <v>72</v>
      </c>
      <c r="C238" s="11">
        <v>256631.86</v>
      </c>
      <c r="D238" s="7">
        <v>2.9499999999999998E-2</v>
      </c>
      <c r="E238" s="20">
        <f>C238*D238</f>
        <v>7570.6398699999991</v>
      </c>
    </row>
    <row r="239" spans="1:5" ht="15.75" x14ac:dyDescent="0.3">
      <c r="A239" s="5" t="s">
        <v>61</v>
      </c>
      <c r="B239" s="5" t="s">
        <v>73</v>
      </c>
      <c r="C239" s="11">
        <v>689925.85</v>
      </c>
      <c r="D239" s="7">
        <v>2.53E-2</v>
      </c>
      <c r="E239" s="20">
        <f>C239*D239</f>
        <v>17455.124004999998</v>
      </c>
    </row>
    <row r="240" spans="1:5" ht="15.75" x14ac:dyDescent="0.3">
      <c r="A240" s="8" t="s">
        <v>127</v>
      </c>
      <c r="B240" s="8"/>
      <c r="C240" s="17">
        <f>SUM(C237:C239)</f>
        <v>8418102.0300000012</v>
      </c>
      <c r="D240" s="9"/>
      <c r="E240" s="9">
        <f>SUM(E237:E239)</f>
        <v>149053.39958699999</v>
      </c>
    </row>
    <row r="241" spans="1:5" ht="15.75" x14ac:dyDescent="0.3">
      <c r="A241" s="5" t="s">
        <v>33</v>
      </c>
      <c r="B241" s="5" t="s">
        <v>71</v>
      </c>
      <c r="C241" s="11">
        <v>1204414.03</v>
      </c>
      <c r="D241" s="7">
        <v>1.66E-2</v>
      </c>
      <c r="E241" s="20">
        <f>C241*D241</f>
        <v>19993.272897999999</v>
      </c>
    </row>
    <row r="242" spans="1:5" ht="15.75" x14ac:dyDescent="0.3">
      <c r="A242" s="5" t="s">
        <v>33</v>
      </c>
      <c r="B242" s="5" t="s">
        <v>72</v>
      </c>
      <c r="C242" s="11">
        <v>180819.85</v>
      </c>
      <c r="D242" s="7">
        <v>2.9499999999999998E-2</v>
      </c>
      <c r="E242" s="20">
        <f>C242*D242</f>
        <v>5334.1855749999995</v>
      </c>
    </row>
    <row r="243" spans="1:5" s="10" customFormat="1" ht="15.75" x14ac:dyDescent="0.3">
      <c r="A243" s="5" t="s">
        <v>33</v>
      </c>
      <c r="B243" s="5" t="s">
        <v>73</v>
      </c>
      <c r="C243" s="11">
        <v>223603.11</v>
      </c>
      <c r="D243" s="7">
        <v>2.53E-2</v>
      </c>
      <c r="E243" s="20">
        <f>C243*D243</f>
        <v>5657.1586829999997</v>
      </c>
    </row>
    <row r="244" spans="1:5" ht="15.75" x14ac:dyDescent="0.3">
      <c r="A244" s="5" t="s">
        <v>33</v>
      </c>
      <c r="B244" s="5" t="s">
        <v>74</v>
      </c>
      <c r="C244" s="11">
        <v>71902.05</v>
      </c>
      <c r="D244" s="7">
        <v>1.6799999999999999E-2</v>
      </c>
      <c r="E244" s="20">
        <f>C244*D244</f>
        <v>1207.95444</v>
      </c>
    </row>
    <row r="245" spans="1:5" ht="15.75" x14ac:dyDescent="0.3">
      <c r="A245" s="8" t="s">
        <v>128</v>
      </c>
      <c r="B245" s="8"/>
      <c r="C245" s="17">
        <f>SUM(C241:C244)</f>
        <v>1680739.0400000003</v>
      </c>
      <c r="D245" s="9"/>
      <c r="E245" s="9">
        <f>SUM(E241:E244)</f>
        <v>32192.571596000002</v>
      </c>
    </row>
    <row r="246" spans="1:5" ht="15.75" x14ac:dyDescent="0.3">
      <c r="A246" s="5" t="s">
        <v>43</v>
      </c>
      <c r="B246" s="5" t="s">
        <v>71</v>
      </c>
      <c r="C246" s="11">
        <v>2413460.61</v>
      </c>
      <c r="D246" s="7">
        <v>1.66E-2</v>
      </c>
      <c r="E246" s="20">
        <f>C246*D246</f>
        <v>40063.446125999995</v>
      </c>
    </row>
    <row r="247" spans="1:5" ht="15.75" x14ac:dyDescent="0.3">
      <c r="A247" s="5" t="s">
        <v>43</v>
      </c>
      <c r="B247" s="5" t="s">
        <v>72</v>
      </c>
      <c r="C247" s="11">
        <v>147314.54</v>
      </c>
      <c r="D247" s="7">
        <v>2.9499999999999998E-2</v>
      </c>
      <c r="E247" s="20">
        <f>C247*D247</f>
        <v>4345.7789300000004</v>
      </c>
    </row>
    <row r="248" spans="1:5" s="10" customFormat="1" ht="15.75" x14ac:dyDescent="0.3">
      <c r="A248" s="5" t="s">
        <v>43</v>
      </c>
      <c r="B248" s="5" t="s">
        <v>73</v>
      </c>
      <c r="C248" s="11">
        <v>245676.6</v>
      </c>
      <c r="D248" s="7">
        <v>2.53E-2</v>
      </c>
      <c r="E248" s="20">
        <f>C248*D248</f>
        <v>6215.61798</v>
      </c>
    </row>
    <row r="249" spans="1:5" ht="15.75" x14ac:dyDescent="0.3">
      <c r="A249" s="5" t="s">
        <v>43</v>
      </c>
      <c r="B249" s="5" t="s">
        <v>74</v>
      </c>
      <c r="C249" s="11">
        <v>16116.193999999996</v>
      </c>
      <c r="D249" s="7">
        <v>1.6799999999999999E-2</v>
      </c>
      <c r="E249" s="20">
        <f>C249*D249</f>
        <v>270.75205919999991</v>
      </c>
    </row>
    <row r="250" spans="1:5" ht="15.75" x14ac:dyDescent="0.3">
      <c r="A250" s="8" t="s">
        <v>129</v>
      </c>
      <c r="B250" s="8"/>
      <c r="C250" s="17">
        <f>SUM(C246:C249)</f>
        <v>2822567.9440000001</v>
      </c>
      <c r="D250" s="9"/>
      <c r="E250" s="9">
        <f>SUM(E246:E249)</f>
        <v>50895.595095199998</v>
      </c>
    </row>
    <row r="251" spans="1:5" ht="15.75" x14ac:dyDescent="0.3">
      <c r="A251" s="5" t="s">
        <v>55</v>
      </c>
      <c r="B251" s="5" t="s">
        <v>71</v>
      </c>
      <c r="C251" s="11">
        <v>3885508.27</v>
      </c>
      <c r="D251" s="7">
        <v>1.66E-2</v>
      </c>
      <c r="E251" s="20">
        <f>C251*D251</f>
        <v>64499.437281999999</v>
      </c>
    </row>
    <row r="252" spans="1:5" ht="15.75" x14ac:dyDescent="0.3">
      <c r="A252" s="5" t="s">
        <v>55</v>
      </c>
      <c r="B252" s="5" t="s">
        <v>72</v>
      </c>
      <c r="C252" s="11">
        <v>78616.595399999991</v>
      </c>
      <c r="D252" s="7">
        <v>2.9499999999999998E-2</v>
      </c>
      <c r="E252" s="20">
        <f>C252*D252</f>
        <v>2319.1895642999998</v>
      </c>
    </row>
    <row r="253" spans="1:5" s="10" customFormat="1" ht="15.75" x14ac:dyDescent="0.3">
      <c r="A253" s="5" t="s">
        <v>55</v>
      </c>
      <c r="B253" s="5" t="s">
        <v>74</v>
      </c>
      <c r="C253" s="11">
        <v>102059.46149999999</v>
      </c>
      <c r="D253" s="7">
        <v>1.6799999999999999E-2</v>
      </c>
      <c r="E253" s="20">
        <f>C253*D253</f>
        <v>1714.5989531999996</v>
      </c>
    </row>
    <row r="254" spans="1:5" ht="15.75" x14ac:dyDescent="0.3">
      <c r="A254" s="8" t="s">
        <v>130</v>
      </c>
      <c r="B254" s="8"/>
      <c r="C254" s="17">
        <f>SUM(C251:C253)</f>
        <v>4066184.3269000002</v>
      </c>
      <c r="D254" s="9"/>
      <c r="E254" s="9">
        <f>SUM(E251:E253)</f>
        <v>68533.225799499996</v>
      </c>
    </row>
    <row r="255" spans="1:5" ht="15.75" x14ac:dyDescent="0.3">
      <c r="A255" s="5" t="s">
        <v>44</v>
      </c>
      <c r="B255" s="5" t="s">
        <v>71</v>
      </c>
      <c r="C255" s="11">
        <v>2205882.79</v>
      </c>
      <c r="D255" s="7">
        <v>1.66E-2</v>
      </c>
      <c r="E255" s="20">
        <f>C255*D255</f>
        <v>36617.654313999999</v>
      </c>
    </row>
    <row r="256" spans="1:5" ht="15.75" x14ac:dyDescent="0.3">
      <c r="A256" s="5" t="s">
        <v>44</v>
      </c>
      <c r="B256" s="5" t="s">
        <v>72</v>
      </c>
      <c r="C256" s="11">
        <v>87000.304999999993</v>
      </c>
      <c r="D256" s="7">
        <v>2.9499999999999998E-2</v>
      </c>
      <c r="E256" s="20">
        <f>C256*D256</f>
        <v>2566.5089974999996</v>
      </c>
    </row>
    <row r="257" spans="1:5" s="10" customFormat="1" ht="15.75" x14ac:dyDescent="0.3">
      <c r="A257" s="5" t="s">
        <v>44</v>
      </c>
      <c r="B257" s="5" t="s">
        <v>73</v>
      </c>
      <c r="C257" s="6">
        <v>214364.79999999999</v>
      </c>
      <c r="D257" s="7">
        <v>2.53E-2</v>
      </c>
      <c r="E257" s="37">
        <f>C257*D257</f>
        <v>5423.4294399999999</v>
      </c>
    </row>
    <row r="258" spans="1:5" ht="15.75" x14ac:dyDescent="0.3">
      <c r="A258" s="5" t="s">
        <v>44</v>
      </c>
      <c r="B258" s="5" t="s">
        <v>74</v>
      </c>
      <c r="C258" s="11">
        <v>91972.797696000009</v>
      </c>
      <c r="D258" s="7">
        <v>1.6799999999999999E-2</v>
      </c>
      <c r="E258" s="20">
        <f>C258*D258</f>
        <v>1545.1430012928001</v>
      </c>
    </row>
    <row r="259" spans="1:5" ht="15.75" x14ac:dyDescent="0.3">
      <c r="A259" s="8" t="s">
        <v>131</v>
      </c>
      <c r="B259" s="8"/>
      <c r="C259" s="17">
        <f>SUM(C255:C258)</f>
        <v>2599220.692696</v>
      </c>
      <c r="D259" s="9"/>
      <c r="E259" s="9">
        <f>SUM(E255:E258)</f>
        <v>46152.735752792803</v>
      </c>
    </row>
    <row r="260" spans="1:5" ht="15.75" x14ac:dyDescent="0.3">
      <c r="A260" s="5" t="s">
        <v>56</v>
      </c>
      <c r="B260" s="5" t="s">
        <v>71</v>
      </c>
      <c r="C260" s="11">
        <v>4694651.3499999996</v>
      </c>
      <c r="D260" s="7">
        <v>1.66E-2</v>
      </c>
      <c r="E260" s="20">
        <f>C260*D260</f>
        <v>77931.212409999993</v>
      </c>
    </row>
    <row r="261" spans="1:5" ht="15.75" x14ac:dyDescent="0.3">
      <c r="A261" s="5" t="s">
        <v>56</v>
      </c>
      <c r="B261" s="5" t="s">
        <v>72</v>
      </c>
      <c r="C261" s="11">
        <v>300975.94</v>
      </c>
      <c r="D261" s="7">
        <v>2.9499999999999998E-2</v>
      </c>
      <c r="E261" s="20">
        <f>C261*D261</f>
        <v>8878.7902299999987</v>
      </c>
    </row>
    <row r="262" spans="1:5" s="10" customFormat="1" ht="15.75" x14ac:dyDescent="0.3">
      <c r="A262" s="5" t="s">
        <v>56</v>
      </c>
      <c r="B262" s="5" t="s">
        <v>73</v>
      </c>
      <c r="C262" s="11">
        <v>437251.56</v>
      </c>
      <c r="D262" s="7">
        <v>2.53E-2</v>
      </c>
      <c r="E262" s="20">
        <f>C262*D262</f>
        <v>11062.464468</v>
      </c>
    </row>
    <row r="263" spans="1:5" ht="15.75" x14ac:dyDescent="0.3">
      <c r="A263" s="5" t="s">
        <v>56</v>
      </c>
      <c r="B263" s="5" t="s">
        <v>74</v>
      </c>
      <c r="C263" s="11">
        <v>54310.079999999994</v>
      </c>
      <c r="D263" s="7">
        <v>1.6799999999999999E-2</v>
      </c>
      <c r="E263" s="20">
        <f>C263*D263</f>
        <v>912.40934399999981</v>
      </c>
    </row>
    <row r="264" spans="1:5" ht="15.75" x14ac:dyDescent="0.3">
      <c r="A264" s="8" t="s">
        <v>132</v>
      </c>
      <c r="B264" s="8"/>
      <c r="C264" s="17">
        <f>SUM(C260:C263)</f>
        <v>5487188.9299999997</v>
      </c>
      <c r="D264" s="9"/>
      <c r="E264" s="9">
        <f>SUM(E260:E263)</f>
        <v>98784.876451999997</v>
      </c>
    </row>
    <row r="265" spans="1:5" ht="15.75" x14ac:dyDescent="0.3">
      <c r="A265" s="5" t="s">
        <v>57</v>
      </c>
      <c r="B265" s="5" t="s">
        <v>71</v>
      </c>
      <c r="C265" s="11">
        <v>5320852.88</v>
      </c>
      <c r="D265" s="7">
        <v>1.66E-2</v>
      </c>
      <c r="E265" s="20">
        <f>C265*D265</f>
        <v>88326.157808000004</v>
      </c>
    </row>
    <row r="266" spans="1:5" ht="15.75" x14ac:dyDescent="0.3">
      <c r="A266" s="5" t="s">
        <v>57</v>
      </c>
      <c r="B266" s="5" t="s">
        <v>72</v>
      </c>
      <c r="C266" s="11">
        <v>291656.59999999998</v>
      </c>
      <c r="D266" s="7">
        <v>2.9499999999999998E-2</v>
      </c>
      <c r="E266" s="20">
        <f>C266*D266</f>
        <v>8603.8696999999993</v>
      </c>
    </row>
    <row r="267" spans="1:5" s="10" customFormat="1" ht="15.75" x14ac:dyDescent="0.3">
      <c r="A267" s="5" t="s">
        <v>57</v>
      </c>
      <c r="B267" s="5" t="s">
        <v>73</v>
      </c>
      <c r="C267" s="11">
        <v>268518.57</v>
      </c>
      <c r="D267" s="7">
        <v>2.53E-2</v>
      </c>
      <c r="E267" s="20">
        <f>C267*D267</f>
        <v>6793.5198209999999</v>
      </c>
    </row>
    <row r="268" spans="1:5" ht="15.75" x14ac:dyDescent="0.3">
      <c r="A268" s="5" t="s">
        <v>57</v>
      </c>
      <c r="B268" s="5" t="s">
        <v>74</v>
      </c>
      <c r="C268" s="11">
        <v>126516.60979999999</v>
      </c>
      <c r="D268" s="7">
        <v>1.6799999999999999E-2</v>
      </c>
      <c r="E268" s="20">
        <f>C268*D268</f>
        <v>2125.4790446399998</v>
      </c>
    </row>
    <row r="269" spans="1:5" ht="15.75" x14ac:dyDescent="0.3">
      <c r="A269" s="8" t="s">
        <v>133</v>
      </c>
      <c r="B269" s="8"/>
      <c r="C269" s="17">
        <f>SUM(C265:C268)</f>
        <v>6007544.6597999996</v>
      </c>
      <c r="D269" s="9"/>
      <c r="E269" s="9">
        <f>SUM(E265:E268)</f>
        <v>105849.02637363999</v>
      </c>
    </row>
    <row r="270" spans="1:5" ht="15.75" x14ac:dyDescent="0.3">
      <c r="A270" s="5" t="s">
        <v>34</v>
      </c>
      <c r="B270" s="5" t="s">
        <v>71</v>
      </c>
      <c r="C270" s="11">
        <v>1497600</v>
      </c>
      <c r="D270" s="7">
        <v>1.66E-2</v>
      </c>
      <c r="E270" s="20">
        <f>C270*D270</f>
        <v>24860.16</v>
      </c>
    </row>
    <row r="271" spans="1:5" ht="15.75" x14ac:dyDescent="0.3">
      <c r="A271" s="5" t="s">
        <v>34</v>
      </c>
      <c r="B271" s="5" t="s">
        <v>72</v>
      </c>
      <c r="C271" s="11">
        <v>120500</v>
      </c>
      <c r="D271" s="7">
        <v>2.9499999999999998E-2</v>
      </c>
      <c r="E271" s="20">
        <f>C271*D271</f>
        <v>3554.75</v>
      </c>
    </row>
    <row r="272" spans="1:5" s="10" customFormat="1" ht="15.75" x14ac:dyDescent="0.3">
      <c r="A272" s="5" t="s">
        <v>34</v>
      </c>
      <c r="B272" s="5" t="s">
        <v>74</v>
      </c>
      <c r="C272" s="11">
        <v>72845.5</v>
      </c>
      <c r="D272" s="7">
        <v>1.6799999999999999E-2</v>
      </c>
      <c r="E272" s="20">
        <f>C272*D272</f>
        <v>1223.8044</v>
      </c>
    </row>
    <row r="273" spans="1:5" ht="15.75" x14ac:dyDescent="0.3">
      <c r="A273" s="8" t="s">
        <v>134</v>
      </c>
      <c r="B273" s="8"/>
      <c r="C273" s="25">
        <f>SUM(C270:C272)</f>
        <v>1690945.5</v>
      </c>
      <c r="D273" s="9"/>
      <c r="E273" s="9">
        <f>SUM(E270:E272)</f>
        <v>29638.714400000001</v>
      </c>
    </row>
    <row r="274" spans="1:5" ht="15.75" x14ac:dyDescent="0.3">
      <c r="A274" s="5" t="s">
        <v>25</v>
      </c>
      <c r="B274" s="5" t="s">
        <v>71</v>
      </c>
      <c r="C274" s="11">
        <v>739176.18</v>
      </c>
      <c r="D274" s="7">
        <v>1.66E-2</v>
      </c>
      <c r="E274" s="20">
        <f>C274*D274</f>
        <v>12270.324588000001</v>
      </c>
    </row>
    <row r="275" spans="1:5" ht="15.75" x14ac:dyDescent="0.3">
      <c r="A275" s="5" t="s">
        <v>25</v>
      </c>
      <c r="B275" s="5" t="s">
        <v>72</v>
      </c>
      <c r="C275" s="11">
        <v>192421.69</v>
      </c>
      <c r="D275" s="7">
        <v>2.9499999999999998E-2</v>
      </c>
      <c r="E275" s="20">
        <f>C275*D275</f>
        <v>5676.4398549999996</v>
      </c>
    </row>
    <row r="276" spans="1:5" s="10" customFormat="1" ht="15.75" x14ac:dyDescent="0.3">
      <c r="A276" s="5" t="s">
        <v>25</v>
      </c>
      <c r="B276" s="5" t="s">
        <v>74</v>
      </c>
      <c r="C276" s="11">
        <v>41794.829999999994</v>
      </c>
      <c r="D276" s="7">
        <v>1.6799999999999999E-2</v>
      </c>
      <c r="E276" s="20">
        <f>C276*D276</f>
        <v>702.15314399999988</v>
      </c>
    </row>
    <row r="277" spans="1:5" ht="15.75" x14ac:dyDescent="0.3">
      <c r="A277" s="8" t="s">
        <v>135</v>
      </c>
      <c r="B277" s="8"/>
      <c r="C277" s="25">
        <f>SUM(C274:C276)</f>
        <v>973392.70000000007</v>
      </c>
      <c r="D277" s="9"/>
      <c r="E277" s="9">
        <f>SUM(E274:E276)</f>
        <v>18648.917587</v>
      </c>
    </row>
    <row r="278" spans="1:5" ht="15.75" x14ac:dyDescent="0.3">
      <c r="A278" s="5" t="s">
        <v>14</v>
      </c>
      <c r="B278" s="5" t="s">
        <v>71</v>
      </c>
      <c r="C278" s="11">
        <v>290457.59000000003</v>
      </c>
      <c r="D278" s="7">
        <v>1.66E-2</v>
      </c>
      <c r="E278" s="20">
        <f>C278*D278</f>
        <v>4821.5959940000002</v>
      </c>
    </row>
    <row r="279" spans="1:5" ht="15.75" x14ac:dyDescent="0.3">
      <c r="A279" s="5" t="s">
        <v>14</v>
      </c>
      <c r="B279" s="5" t="s">
        <v>73</v>
      </c>
      <c r="C279" s="11">
        <v>44927.44</v>
      </c>
      <c r="D279" s="7">
        <v>2.53E-2</v>
      </c>
      <c r="E279" s="20">
        <f>C279*D279</f>
        <v>1136.6642320000001</v>
      </c>
    </row>
    <row r="280" spans="1:5" s="10" customFormat="1" ht="15.75" x14ac:dyDescent="0.3">
      <c r="A280" s="5" t="s">
        <v>14</v>
      </c>
      <c r="B280" s="5" t="s">
        <v>74</v>
      </c>
      <c r="C280" s="11">
        <v>38157.569999999992</v>
      </c>
      <c r="D280" s="7">
        <v>1.6799999999999999E-2</v>
      </c>
      <c r="E280" s="20">
        <f>C280*D280</f>
        <v>641.04717599999981</v>
      </c>
    </row>
    <row r="281" spans="1:5" ht="15.75" x14ac:dyDescent="0.3">
      <c r="A281" s="8" t="s">
        <v>136</v>
      </c>
      <c r="B281" s="8"/>
      <c r="C281" s="25">
        <f>SUM(C278:C280)</f>
        <v>373542.60000000003</v>
      </c>
      <c r="D281" s="9"/>
      <c r="E281" s="9">
        <f>SUM(E278:E280)</f>
        <v>6599.3074020000004</v>
      </c>
    </row>
    <row r="282" spans="1:5" ht="15.75" x14ac:dyDescent="0.3">
      <c r="A282" s="5" t="s">
        <v>4</v>
      </c>
      <c r="B282" s="5" t="s">
        <v>71</v>
      </c>
      <c r="C282" s="11">
        <v>263222.38</v>
      </c>
      <c r="D282" s="7">
        <v>1.66E-2</v>
      </c>
      <c r="E282" s="20">
        <f>C282*D282</f>
        <v>4369.4915080000001</v>
      </c>
    </row>
    <row r="283" spans="1:5" ht="15.75" x14ac:dyDescent="0.3">
      <c r="A283" s="5" t="s">
        <v>4</v>
      </c>
      <c r="B283" s="5" t="s">
        <v>73</v>
      </c>
      <c r="C283" s="11">
        <v>54500.419908000003</v>
      </c>
      <c r="D283" s="7">
        <v>2.53E-2</v>
      </c>
      <c r="E283" s="20">
        <f>C283*D283</f>
        <v>1378.8606236724002</v>
      </c>
    </row>
    <row r="284" spans="1:5" s="10" customFormat="1" ht="15.75" x14ac:dyDescent="0.3">
      <c r="A284" s="5" t="s">
        <v>4</v>
      </c>
      <c r="B284" s="5" t="s">
        <v>74</v>
      </c>
      <c r="C284" s="11">
        <v>82787.004199999996</v>
      </c>
      <c r="D284" s="7">
        <v>1.6799999999999999E-2</v>
      </c>
      <c r="E284" s="20">
        <f>C284*D284</f>
        <v>1390.8216705599998</v>
      </c>
    </row>
    <row r="285" spans="1:5" ht="15.75" x14ac:dyDescent="0.3">
      <c r="A285" s="8" t="s">
        <v>137</v>
      </c>
      <c r="B285" s="8"/>
      <c r="C285" s="25">
        <f>SUM(C282:C284)</f>
        <v>400509.80410800001</v>
      </c>
      <c r="D285" s="9"/>
      <c r="E285" s="9">
        <f>SUM(E282:E284)</f>
        <v>7139.1738022323998</v>
      </c>
    </row>
    <row r="286" spans="1:5" ht="15.75" x14ac:dyDescent="0.3">
      <c r="A286" s="5" t="s">
        <v>62</v>
      </c>
      <c r="B286" s="5" t="s">
        <v>71</v>
      </c>
      <c r="C286" s="11">
        <v>6489817.8099999996</v>
      </c>
      <c r="D286" s="7">
        <v>1.66E-2</v>
      </c>
      <c r="E286" s="20">
        <f>C286*D286</f>
        <v>107730.97564599999</v>
      </c>
    </row>
    <row r="287" spans="1:5" ht="15.75" x14ac:dyDescent="0.3">
      <c r="A287" s="5" t="s">
        <v>62</v>
      </c>
      <c r="B287" s="5" t="s">
        <v>72</v>
      </c>
      <c r="C287" s="11">
        <v>539814.66</v>
      </c>
      <c r="D287" s="7">
        <v>2.9499999999999998E-2</v>
      </c>
      <c r="E287" s="20">
        <f>C287*D287</f>
        <v>15924.53247</v>
      </c>
    </row>
    <row r="288" spans="1:5" s="10" customFormat="1" ht="15.75" x14ac:dyDescent="0.3">
      <c r="A288" s="5" t="s">
        <v>62</v>
      </c>
      <c r="B288" s="5" t="s">
        <v>73</v>
      </c>
      <c r="C288" s="11">
        <v>374181.41</v>
      </c>
      <c r="D288" s="7">
        <v>2.53E-2</v>
      </c>
      <c r="E288" s="20">
        <f>C288*D288</f>
        <v>9466.7896729999993</v>
      </c>
    </row>
    <row r="289" spans="1:5" ht="15.75" x14ac:dyDescent="0.3">
      <c r="A289" s="5" t="s">
        <v>62</v>
      </c>
      <c r="B289" s="5" t="s">
        <v>74</v>
      </c>
      <c r="C289" s="11">
        <v>169534.53</v>
      </c>
      <c r="D289" s="7">
        <v>1.6799999999999999E-2</v>
      </c>
      <c r="E289" s="20">
        <f>C289*D289</f>
        <v>2848.180104</v>
      </c>
    </row>
    <row r="290" spans="1:5" ht="15.75" x14ac:dyDescent="0.3">
      <c r="A290" s="8" t="s">
        <v>138</v>
      </c>
      <c r="B290" s="8"/>
      <c r="C290" s="25">
        <f>SUM(C286:C289)</f>
        <v>7573348.4100000001</v>
      </c>
      <c r="D290" s="9"/>
      <c r="E290" s="9">
        <f>SUM(E286:E289)</f>
        <v>135970.477893</v>
      </c>
    </row>
    <row r="291" spans="1:5" ht="15.75" x14ac:dyDescent="0.3">
      <c r="A291" s="5" t="s">
        <v>26</v>
      </c>
      <c r="B291" s="5" t="s">
        <v>71</v>
      </c>
      <c r="C291" s="11">
        <v>375490.59</v>
      </c>
      <c r="D291" s="7">
        <v>1.66E-2</v>
      </c>
      <c r="E291" s="20">
        <f>C291*D291</f>
        <v>6233.1437940000005</v>
      </c>
    </row>
    <row r="292" spans="1:5" ht="15.75" x14ac:dyDescent="0.3">
      <c r="A292" s="5" t="s">
        <v>26</v>
      </c>
      <c r="B292" s="5" t="s">
        <v>72</v>
      </c>
      <c r="C292" s="11">
        <v>53128.68</v>
      </c>
      <c r="D292" s="7">
        <v>2.9499999999999998E-2</v>
      </c>
      <c r="E292" s="20">
        <f>C292*D292</f>
        <v>1567.2960599999999</v>
      </c>
    </row>
    <row r="293" spans="1:5" s="10" customFormat="1" ht="15.75" x14ac:dyDescent="0.3">
      <c r="A293" s="5" t="s">
        <v>26</v>
      </c>
      <c r="B293" s="5" t="s">
        <v>74</v>
      </c>
      <c r="C293" s="11">
        <v>61674.81</v>
      </c>
      <c r="D293" s="7">
        <v>1.6799999999999999E-2</v>
      </c>
      <c r="E293" s="20">
        <f>C293*D293</f>
        <v>1036.136808</v>
      </c>
    </row>
    <row r="294" spans="1:5" ht="15.75" x14ac:dyDescent="0.3">
      <c r="A294" s="8" t="s">
        <v>139</v>
      </c>
      <c r="B294" s="8"/>
      <c r="C294" s="25">
        <f>SUM(C291:C293)</f>
        <v>490294.08</v>
      </c>
      <c r="D294" s="9"/>
      <c r="E294" s="9">
        <f>SUM(E291:E293)</f>
        <v>8836.5766619999995</v>
      </c>
    </row>
    <row r="295" spans="1:5" ht="15.75" x14ac:dyDescent="0.3">
      <c r="A295" s="5" t="s">
        <v>35</v>
      </c>
      <c r="B295" s="5" t="s">
        <v>71</v>
      </c>
      <c r="C295" s="11">
        <v>1024438.3</v>
      </c>
      <c r="D295" s="7">
        <v>1.66E-2</v>
      </c>
      <c r="E295" s="20">
        <f>C295*D295</f>
        <v>17005.675780000001</v>
      </c>
    </row>
    <row r="296" spans="1:5" ht="15.75" x14ac:dyDescent="0.3">
      <c r="A296" s="5" t="s">
        <v>35</v>
      </c>
      <c r="B296" s="5" t="s">
        <v>72</v>
      </c>
      <c r="C296" s="11">
        <v>167789.6</v>
      </c>
      <c r="D296" s="7">
        <v>2.9499999999999998E-2</v>
      </c>
      <c r="E296" s="20">
        <f>C296*D296</f>
        <v>4949.7932000000001</v>
      </c>
    </row>
    <row r="297" spans="1:5" s="10" customFormat="1" ht="15.75" x14ac:dyDescent="0.3">
      <c r="A297" s="5" t="s">
        <v>35</v>
      </c>
      <c r="B297" s="5" t="s">
        <v>74</v>
      </c>
      <c r="C297" s="11">
        <v>50466.8</v>
      </c>
      <c r="D297" s="7">
        <v>1.6799999999999999E-2</v>
      </c>
      <c r="E297" s="20">
        <f>C297*D297</f>
        <v>847.84223999999995</v>
      </c>
    </row>
    <row r="298" spans="1:5" ht="15.75" x14ac:dyDescent="0.3">
      <c r="A298" s="8" t="s">
        <v>140</v>
      </c>
      <c r="B298" s="8"/>
      <c r="C298" s="25">
        <f>SUM(C295:C297)</f>
        <v>1242694.7000000002</v>
      </c>
      <c r="D298" s="9"/>
      <c r="E298" s="9">
        <f>SUM(E295:E297)</f>
        <v>22803.311220000003</v>
      </c>
    </row>
    <row r="299" spans="1:5" ht="15.75" x14ac:dyDescent="0.3">
      <c r="A299" s="5" t="s">
        <v>15</v>
      </c>
      <c r="B299" s="5" t="s">
        <v>71</v>
      </c>
      <c r="C299" s="11">
        <v>352960</v>
      </c>
      <c r="D299" s="7">
        <v>1.66E-2</v>
      </c>
      <c r="E299" s="20">
        <f>C299*D299</f>
        <v>5859.1360000000004</v>
      </c>
    </row>
    <row r="300" spans="1:5" ht="15.75" x14ac:dyDescent="0.3">
      <c r="A300" s="5" t="s">
        <v>15</v>
      </c>
      <c r="B300" s="5" t="s">
        <v>72</v>
      </c>
      <c r="C300" s="11">
        <v>88920</v>
      </c>
      <c r="D300" s="7">
        <v>2.9499999999999998E-2</v>
      </c>
      <c r="E300" s="20">
        <f>C300*D300</f>
        <v>2623.14</v>
      </c>
    </row>
    <row r="301" spans="1:5" s="10" customFormat="1" ht="15.75" x14ac:dyDescent="0.3">
      <c r="A301" s="5" t="s">
        <v>15</v>
      </c>
      <c r="B301" s="5" t="s">
        <v>73</v>
      </c>
      <c r="C301" s="11">
        <v>47406.46</v>
      </c>
      <c r="D301" s="7">
        <v>2.53E-2</v>
      </c>
      <c r="E301" s="20">
        <f>C301*D301</f>
        <v>1199.3834380000001</v>
      </c>
    </row>
    <row r="302" spans="1:5" ht="15.75" x14ac:dyDescent="0.3">
      <c r="A302" s="5" t="s">
        <v>15</v>
      </c>
      <c r="B302" s="5" t="s">
        <v>74</v>
      </c>
      <c r="C302" s="11">
        <v>71541</v>
      </c>
      <c r="D302" s="7">
        <v>1.6799999999999999E-2</v>
      </c>
      <c r="E302" s="20">
        <f>C302*D302</f>
        <v>1201.8887999999999</v>
      </c>
    </row>
    <row r="303" spans="1:5" ht="15.75" x14ac:dyDescent="0.3">
      <c r="A303" s="8" t="s">
        <v>141</v>
      </c>
      <c r="B303" s="8"/>
      <c r="C303" s="25">
        <f>SUM(C299:C302)</f>
        <v>560827.46</v>
      </c>
      <c r="D303" s="9"/>
      <c r="E303" s="9">
        <f>SUM(E299:E302)</f>
        <v>10883.548238000001</v>
      </c>
    </row>
    <row r="304" spans="1:5" ht="15.75" x14ac:dyDescent="0.3">
      <c r="A304" s="8"/>
      <c r="B304" s="8"/>
      <c r="C304" s="36"/>
      <c r="D304" s="10"/>
      <c r="E304" s="9"/>
    </row>
    <row r="305" spans="1:5" ht="15.75" x14ac:dyDescent="0.3">
      <c r="A305" s="8" t="s">
        <v>142</v>
      </c>
      <c r="B305" s="8"/>
      <c r="C305" s="9">
        <f>C6+C11+C16+C20+C25+C30+C34+C39+C44+C49+C54+C58+C62+C67+C72+C77+C81+C86+C91+C95+C99+C103+C107+C111+C115+C120+C125+C130+C134+C139+C143+C146+C149+C154+C159+C164+C168+C172+C175+C180+C185+C190+C195+C200+C205+C209+C212+C217+C222+C227+C232+C236+C240+C245+C250+C254+C259+C264+C269+C273+C277+C281+C285+C290+C294+C298+C303</f>
        <v>303798982.36810541</v>
      </c>
      <c r="D305" s="9"/>
      <c r="E305" s="9">
        <f>E6+E11+E16+E20+E25+E30+E34+E39+E44+E49+E54+E58+E62+E67+E72+E77+E81+E86+E91+E95+E99+E103+E107+E111+E115+E120+E125+E130+E134+E139+E143+E146+E149+E154+E159+E164+E168+E172+E175+E180+E185+E190+E195+E200+E205+E209+E212+E217+E222+E227+E232+E236+E240+E245+E250+E254+E259+E264+E269+E273+E277+E281+E285+E290+E294+E298+E303</f>
        <v>5404099.4905510526</v>
      </c>
    </row>
    <row r="306" spans="1:5" s="10" customFormat="1" ht="15.75" x14ac:dyDescent="0.3">
      <c r="A306" s="5"/>
      <c r="B306" s="5"/>
      <c r="C306" s="11"/>
      <c r="D306" s="5"/>
      <c r="E306" s="5"/>
    </row>
    <row r="307" spans="1:5" s="10" customFormat="1" ht="16.5" thickBot="1" x14ac:dyDescent="0.35">
      <c r="A307" s="5"/>
      <c r="B307" s="5"/>
      <c r="C307" s="11"/>
      <c r="D307" s="5"/>
      <c r="E307" s="9"/>
    </row>
    <row r="308" spans="1:5" s="10" customFormat="1" ht="15.75" x14ac:dyDescent="0.3">
      <c r="A308" s="5"/>
      <c r="B308" s="18" t="s">
        <v>71</v>
      </c>
      <c r="C308" s="13">
        <f>C2+C7+C12+C17+C21+C26+C31+C35+C40+C45+C50+C55+C59+C63+C69+C70+C73+C78+C82+C87+C92+C96+C100+C104+C108+C112+C116+C121+C126+C131+C135+C140+C144+C147+C150+C155+C160+C165+C169+C173+C176+C181+C186+C191+C196+C201+C206+C210+C213+C218+C223+C228+C233+C237+C241+C246+C251+C255+C260+C265+C270+C274+C278+C282+C286+C291+C295+C299</f>
        <v>263809078.06000006</v>
      </c>
      <c r="D308" s="13"/>
      <c r="E308" s="21">
        <f>E2+E7+E12+E17+E21+E26+E31+E35+E40+E45+E50+E55+E59+E63+E69+E70+E73+E78+E82+E87+E92+E96+E100+E104+E108+E112+E116+E121+E126+E131+E135+E140+E144+E147+E150+E155+E160+E165+E169+E173+E176+E181+E186+E191+E196+E201+E206+E210+E213+E218+E223+E228+E233+E237+E241+E246+E251+E255+E260+E265+E270+E274+E278+E282+E286+E291+E295+E299</f>
        <v>4379230.6957960008</v>
      </c>
    </row>
    <row r="309" spans="1:5" ht="15.75" x14ac:dyDescent="0.3">
      <c r="A309" s="5"/>
      <c r="B309" s="19" t="s">
        <v>72</v>
      </c>
      <c r="C309" s="14">
        <f>C3+C8+C13+C18+C22+C27+C36+C41+C46+C51+C64+C68+C74+C79+C83+C88+C93+C97+C101+C105+C113+C117+C122+C127+C132+C136+C141+C151+C156+C161+C166+C170+C177+C182+C187+C192+C197+C202+C207+C214+C219+C224+C229+C234+C238+C242+C247+C252+C256+C261+C266+C271+C275+C287+C292+C296+C300</f>
        <v>13949529.338399995</v>
      </c>
      <c r="D309" s="14"/>
      <c r="E309" s="22">
        <f>E3+E8+E13+E18+E22+E27+E36+E41+E46+E51+E64+E68+E74+E79+E83+E88+E93+E97+E101+E105+E113+E117+E122+E127+E132+E136+E141+E151+E156+E161+E166+E170+E177+E182+E187+E192+E197+E202+E207+E214+E219+E224+E229+E234+E238+E242+E247+E252+E256+E261+E266+E271+E275+E287+E292+E296+E300</f>
        <v>411511.11548279988</v>
      </c>
    </row>
    <row r="310" spans="1:5" ht="15.75" x14ac:dyDescent="0.3">
      <c r="A310" s="5"/>
      <c r="B310" s="19" t="s">
        <v>73</v>
      </c>
      <c r="C310" s="14">
        <f>C4+C9+C14+C23+C28+C32+C37+C42+C47+C52+C56+C60+C65+C75+C84+C89+C109+C118+C123+C128+C137+C152+C157+C162+C178+C183+C188+C193+C198+C203+C208+C215+C220+C225+C230+C235+C239+C243+C248+C257+C262+C267+C279+C283+C288+C301</f>
        <v>20691691.738965016</v>
      </c>
      <c r="D310" s="14"/>
      <c r="E310" s="22">
        <f>E4+E9+E14+E23+E28+E32+E37+E42+E47+E52+E56+E60+E65+E75+E84+E89+E109+E118+E123+E128+E137+E152+E157+E162+E178+E183+E188+E193+E198+E203+E208+E215+E220+E225+E230+E235+E239+E243+E248+E257+E262+E267+E279+E283+E288+E301</f>
        <v>523499.80099581467</v>
      </c>
    </row>
    <row r="311" spans="1:5" ht="15.75" x14ac:dyDescent="0.3">
      <c r="A311" s="5"/>
      <c r="B311" s="19" t="s">
        <v>74</v>
      </c>
      <c r="C311" s="35">
        <f>C5+C10+C15+C19+C24+C29+C33+C38+C43+C48+C53+C57+C61+C66+C71+C76+C80+C85+C90+C94+C98+C102+C106+C110+C114+C119+C124+C129+C133+C138+C142+C145+C148+C153+C158+C163+C167+C171+C174+C179+C184+C189+C194+C199+C204+C211+C216+C221+C226+C231+C244+C249+C253+C258+C263+C268+C272+C276+C280+C284+C289+C293+C297+C302</f>
        <v>5348683.2307404028</v>
      </c>
      <c r="D311" s="14"/>
      <c r="E311" s="23">
        <f>E5+E10+E15+E19+E24+E29+E33+E38+E43+E48+E53+E57+E61+E66+E71+E76+E80+E85+E90+E94+E98+E102+E106+E110+E114+E119+E124+E129+E133+E138+E142+E145+E148+E153+E158+E163+E167+E171+E174+E179+E184+E189+E194+E199+E204+E211+E216+E221+E226+E231+E244+E249+E253+E258+E263+E268+E272+E276+E280+E284+E289+E293+E297+E302</f>
        <v>89857.878276438729</v>
      </c>
    </row>
    <row r="312" spans="1:5" ht="16.5" thickBot="1" x14ac:dyDescent="0.35">
      <c r="A312" s="5"/>
      <c r="B312" s="16"/>
      <c r="C312" s="15">
        <f>SUM(C308:C311)</f>
        <v>303798982.36810553</v>
      </c>
      <c r="D312" s="15"/>
      <c r="E312" s="24">
        <f>SUM(E308:E311)</f>
        <v>5404099.4905510535</v>
      </c>
    </row>
    <row r="313" spans="1:5" s="31" customFormat="1" ht="15.75" x14ac:dyDescent="0.3">
      <c r="A313" s="34"/>
      <c r="B313" s="34"/>
      <c r="C313" s="32">
        <f>C305-C312</f>
        <v>0</v>
      </c>
      <c r="D313" s="33"/>
      <c r="E313" s="32">
        <f>E305-E312</f>
        <v>0</v>
      </c>
    </row>
    <row r="314" spans="1:5" s="31" customFormat="1" ht="15.75" x14ac:dyDescent="0.3">
      <c r="A314" s="34"/>
      <c r="B314" s="34"/>
      <c r="C314" s="32"/>
      <c r="D314" s="33"/>
      <c r="E314" s="32"/>
    </row>
    <row r="315" spans="1:5" s="31" customFormat="1" ht="15.75" x14ac:dyDescent="0.3">
      <c r="A315" s="34"/>
      <c r="B315" s="34"/>
      <c r="C315" s="32"/>
      <c r="D315" s="33"/>
      <c r="E315" s="32"/>
    </row>
    <row r="316" spans="1:5" ht="15.75" x14ac:dyDescent="0.3">
      <c r="A316" s="5"/>
      <c r="B316" s="30">
        <v>2022</v>
      </c>
      <c r="C316" s="6"/>
      <c r="D316" s="5"/>
      <c r="E316" s="5"/>
    </row>
    <row r="317" spans="1:5" ht="15.75" x14ac:dyDescent="0.3">
      <c r="A317" s="5"/>
      <c r="B317" s="29" t="s">
        <v>71</v>
      </c>
      <c r="C317" s="27">
        <v>258875056.77488399</v>
      </c>
      <c r="D317" s="27"/>
      <c r="E317" s="27">
        <v>2821738.1188462391</v>
      </c>
    </row>
    <row r="318" spans="1:5" ht="15.75" x14ac:dyDescent="0.3">
      <c r="A318" s="5"/>
      <c r="B318" s="29" t="s">
        <v>72</v>
      </c>
      <c r="C318" s="27">
        <v>13443278.880906656</v>
      </c>
      <c r="D318" s="27"/>
      <c r="E318" s="27">
        <v>344147.93935120985</v>
      </c>
    </row>
    <row r="319" spans="1:5" ht="15.75" x14ac:dyDescent="0.3">
      <c r="A319" s="5"/>
      <c r="B319" s="29" t="s">
        <v>73</v>
      </c>
      <c r="C319" s="27">
        <v>18600599.255164016</v>
      </c>
      <c r="D319" s="27"/>
      <c r="E319" s="27">
        <v>48361.558063426273</v>
      </c>
    </row>
    <row r="320" spans="1:5" ht="15.75" x14ac:dyDescent="0.3">
      <c r="B320" s="28" t="s">
        <v>74</v>
      </c>
      <c r="C320" s="27">
        <v>5445979.0518180002</v>
      </c>
      <c r="D320" s="27"/>
      <c r="E320" s="27">
        <v>303885.63109144411</v>
      </c>
    </row>
    <row r="321" spans="3:5" ht="15.75" x14ac:dyDescent="0.3">
      <c r="C321" s="26">
        <v>296364913.96277314</v>
      </c>
      <c r="D321" s="6"/>
      <c r="E321" s="26">
        <v>3518133.2473523193</v>
      </c>
    </row>
  </sheetData>
  <autoFilter ref="A1:E303" xr:uid="{A917B256-BF83-4E80-8C4C-D0F1F79B638F}"/>
  <dataValidations count="1">
    <dataValidation type="decimal" operator="greaterThanOrEqual" allowBlank="1" showInputMessage="1" showErrorMessage="1" sqref="B257:C257 E257 B113:C113 E113:XFD113 F260:XFD260" xr:uid="{DFFE89B5-51DE-4021-BE67-7197B776B106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FRS Calc. Template  </vt:lpstr>
      <vt:lpstr>FRS Calc.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Welty</dc:creator>
  <cp:lastModifiedBy>Rafael Ali-Lozano</cp:lastModifiedBy>
  <cp:lastPrinted>2022-09-07T16:51:06Z</cp:lastPrinted>
  <dcterms:created xsi:type="dcterms:W3CDTF">2021-03-31T23:54:41Z</dcterms:created>
  <dcterms:modified xsi:type="dcterms:W3CDTF">2023-05-18T19:39:23Z</dcterms:modified>
</cp:coreProperties>
</file>