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R:\!CFY2021\Forms &amp; Instructions\3 Jury Management Forms\Actual Expenditures\"/>
    </mc:Choice>
  </mc:AlternateContent>
  <xr:revisionPtr revIDLastSave="0" documentId="13_ncr:1_{954CF862-1EB6-4F1D-8835-3C739CE982F8}" xr6:coauthVersionLast="45" xr6:coauthVersionMax="45" xr10:uidLastSave="{00000000-0000-0000-0000-000000000000}"/>
  <workbookProtection workbookAlgorithmName="SHA-512" workbookHashValue="eRJ5nkm9/OEsoywGW94rgCUTHF/42qGtY/GSBnUybym+54gGbCpWHJO8HpwRCzSXfcy8kQsgrvXkxF9AUxC/dw==" workbookSaltValue="1z3WjQUfNYSCje5fJixwqA==" workbookSpinCount="100000" lockStructure="1"/>
  <bookViews>
    <workbookView xWindow="28680" yWindow="-120" windowWidth="29040" windowHeight="15840" xr2:uid="{00000000-000D-0000-FFFF-FFFF00000000}"/>
  </bookViews>
  <sheets>
    <sheet name="Actual_Costs" sheetId="3" r:id="rId1"/>
    <sheet name="ReportInfo" sheetId="5" state="hidden" r:id="rId2"/>
    <sheet name="LookupData" sheetId="6" state="hidden" r:id="rId3"/>
  </sheets>
  <externalReferences>
    <externalReference r:id="rId4"/>
  </externalReferences>
  <definedNames>
    <definedName name="InsufficientAmount">[1]Estimate!$F$55</definedName>
    <definedName name="_xlnm.Print_Area" localSheetId="0">Actual_Costs!$A$1:$K$55</definedName>
    <definedName name="UnExpendedAmount">[1]Estimate!$F$52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3" l="1"/>
  <c r="G45" i="3" s="1"/>
  <c r="B11" i="5"/>
  <c r="Q21" i="5"/>
  <c r="L40" i="5"/>
  <c r="M40" i="5"/>
  <c r="N40" i="5"/>
  <c r="K40" i="5"/>
  <c r="L39" i="5"/>
  <c r="N39" i="5"/>
  <c r="M39" i="5"/>
  <c r="K39" i="5"/>
  <c r="B39" i="5"/>
  <c r="B40" i="5"/>
  <c r="J45" i="3" l="1"/>
  <c r="I45" i="3"/>
  <c r="H45" i="3"/>
  <c r="K36" i="3"/>
  <c r="K47" i="3" l="1"/>
  <c r="K43" i="3"/>
  <c r="G34" i="3" l="1"/>
  <c r="J16" i="3" l="1"/>
  <c r="K33" i="3" l="1"/>
  <c r="K32" i="3"/>
  <c r="J28" i="3"/>
  <c r="I28" i="3"/>
  <c r="J23" i="3"/>
  <c r="I23" i="3"/>
  <c r="G28" i="3"/>
  <c r="G23" i="3"/>
  <c r="G16" i="3"/>
  <c r="G38" i="3" l="1"/>
  <c r="G40" i="3" s="1"/>
  <c r="B8" i="5" l="1"/>
  <c r="E1" i="5"/>
  <c r="A21" i="5" s="1"/>
  <c r="B9" i="5" l="1"/>
  <c r="G4" i="6" l="1"/>
  <c r="G5" i="6"/>
  <c r="G6" i="6"/>
  <c r="G7" i="6"/>
  <c r="G8" i="6"/>
  <c r="G9" i="6"/>
  <c r="G10" i="6"/>
  <c r="G11" i="6"/>
  <c r="G12" i="6"/>
  <c r="G13" i="6"/>
  <c r="G14" i="6"/>
  <c r="G3" i="6"/>
  <c r="D9" i="5" s="1"/>
  <c r="L25" i="5"/>
  <c r="M25" i="5"/>
  <c r="N25" i="5"/>
  <c r="K25" i="5"/>
  <c r="H21" i="5"/>
  <c r="I21" i="5"/>
  <c r="J21" i="5"/>
  <c r="H22" i="5"/>
  <c r="I22" i="5"/>
  <c r="J22" i="5"/>
  <c r="H23" i="5"/>
  <c r="I23" i="5"/>
  <c r="J23" i="5"/>
  <c r="H24" i="5"/>
  <c r="I24" i="5"/>
  <c r="J24" i="5"/>
  <c r="H25" i="5"/>
  <c r="I25" i="5"/>
  <c r="J25" i="5"/>
  <c r="H26" i="5"/>
  <c r="I26" i="5"/>
  <c r="J26" i="5"/>
  <c r="H27" i="5"/>
  <c r="I27" i="5"/>
  <c r="J27" i="5"/>
  <c r="H28" i="5"/>
  <c r="I28" i="5"/>
  <c r="J28" i="5"/>
  <c r="H29" i="5"/>
  <c r="I29" i="5"/>
  <c r="J29" i="5"/>
  <c r="H30" i="5"/>
  <c r="I30" i="5"/>
  <c r="J30" i="5"/>
  <c r="H31" i="5"/>
  <c r="I31" i="5"/>
  <c r="J31" i="5"/>
  <c r="H32" i="5"/>
  <c r="I32" i="5"/>
  <c r="J32" i="5"/>
  <c r="H33" i="5"/>
  <c r="I33" i="5"/>
  <c r="J33" i="5"/>
  <c r="H34" i="5"/>
  <c r="I34" i="5"/>
  <c r="J34" i="5"/>
  <c r="H35" i="5"/>
  <c r="I35" i="5"/>
  <c r="J35" i="5"/>
  <c r="H36" i="5"/>
  <c r="I36" i="5"/>
  <c r="J36" i="5"/>
  <c r="H38" i="5"/>
  <c r="I38" i="5"/>
  <c r="J38" i="5"/>
  <c r="G38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B22" i="5" l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C9" i="5"/>
  <c r="B7" i="5"/>
  <c r="A22" i="5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B10" i="5" l="1"/>
  <c r="K31" i="3" l="1"/>
  <c r="K30" i="3"/>
  <c r="K27" i="3"/>
  <c r="K26" i="3"/>
  <c r="K25" i="3"/>
  <c r="K22" i="3"/>
  <c r="K21" i="3"/>
  <c r="K20" i="3"/>
  <c r="K15" i="3"/>
  <c r="K14" i="3"/>
  <c r="K13" i="3"/>
  <c r="K12" i="3"/>
  <c r="K9" i="3"/>
  <c r="H16" i="3"/>
  <c r="I16" i="3"/>
  <c r="H23" i="3"/>
  <c r="H28" i="3"/>
  <c r="H34" i="3"/>
  <c r="I34" i="3"/>
  <c r="K16" i="3" l="1"/>
  <c r="K23" i="3"/>
  <c r="K34" i="3"/>
  <c r="I38" i="3"/>
  <c r="I40" i="3" s="1"/>
  <c r="I37" i="5" s="1"/>
  <c r="K28" i="3"/>
  <c r="H38" i="3"/>
  <c r="H40" i="3" s="1"/>
  <c r="H37" i="5" s="1"/>
  <c r="G37" i="5"/>
  <c r="K38" i="3" l="1"/>
  <c r="K40" i="3" s="1"/>
  <c r="J34" i="3"/>
  <c r="J38" i="3" l="1"/>
  <c r="J40" i="3" s="1"/>
  <c r="J37" i="5" s="1"/>
</calcChain>
</file>

<file path=xl/sharedStrings.xml><?xml version="1.0" encoding="utf-8"?>
<sst xmlns="http://schemas.openxmlformats.org/spreadsheetml/2006/main" count="604" uniqueCount="213">
  <si>
    <t>Clerk Personnel Cost</t>
  </si>
  <si>
    <t>Postage</t>
  </si>
  <si>
    <t>Juror Cost</t>
  </si>
  <si>
    <t>Petit Juror Payment (per day)</t>
  </si>
  <si>
    <t>Other Payment Amount</t>
  </si>
  <si>
    <t>Grand Juror Payment (per day)</t>
  </si>
  <si>
    <t>Meals</t>
  </si>
  <si>
    <t>Breakfast</t>
  </si>
  <si>
    <t>Lunch</t>
  </si>
  <si>
    <t>Dinner</t>
  </si>
  <si>
    <t>Lodging</t>
  </si>
  <si>
    <t>Pinellas</t>
  </si>
  <si>
    <t>Printing</t>
  </si>
  <si>
    <t>Supplies</t>
  </si>
  <si>
    <t>Alachua</t>
  </si>
  <si>
    <t>Baker</t>
  </si>
  <si>
    <t>Bay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</si>
  <si>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</si>
  <si>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</si>
  <si>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</si>
  <si>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</si>
  <si>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</si>
  <si>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</si>
  <si>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</si>
  <si>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</si>
  <si>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</si>
  <si>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</si>
  <si>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</si>
  <si>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</si>
  <si>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</si>
  <si>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</si>
  <si>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</si>
  <si>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</si>
  <si>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</si>
  <si>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</si>
  <si>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</si>
  <si>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</si>
  <si>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</si>
  <si>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</si>
  <si>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</si>
  <si>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</si>
  <si>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</si>
  <si>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</si>
  <si>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</si>
  <si>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</si>
  <si>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</si>
  <si>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</si>
  <si>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</si>
  <si>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</si>
  <si>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</si>
  <si>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</si>
  <si>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</si>
  <si>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</si>
  <si>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</si>
  <si>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</si>
  <si>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</si>
  <si>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</si>
  <si>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</si>
  <si>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</si>
  <si>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</si>
  <si>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</si>
  <si>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</si>
  <si>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Polk</t>
  </si>
  <si>
    <t>Putnam</t>
  </si>
  <si>
    <t>Santa Rosa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</si>
  <si>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</si>
  <si>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</si>
  <si>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</si>
  <si>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</si>
  <si>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</si>
  <si>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</si>
  <si>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</si>
  <si>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</si>
  <si>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Miami-Dade</t>
  </si>
  <si>
    <t>Bradford</t>
  </si>
  <si>
    <t>Other</t>
  </si>
  <si>
    <t>Clerk Operational Cost *</t>
  </si>
  <si>
    <t>Sarasota</t>
  </si>
  <si>
    <t>Seminole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</si>
  <si>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</si>
  <si>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</si>
  <si>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</si>
  <si>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</si>
  <si>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</si>
  <si>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</si>
  <si>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</si>
  <si>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</si>
  <si>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</si>
  <si>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</si>
  <si>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</si>
  <si>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</si>
  <si>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Grand Jury Payment Total</t>
  </si>
  <si>
    <t>Includes Managers/Supervisors, Deputies, and all others in all phases of the jury management process.</t>
  </si>
  <si>
    <t>Jury Funding</t>
  </si>
  <si>
    <t>Include cost of Summons procedures. *Do not include costs of Juror Mgmt software or Juror parking.</t>
  </si>
  <si>
    <t>Jury Funded
Year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</si>
  <si>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</si>
  <si>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</si>
  <si>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</si>
  <si>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</si>
  <si>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</si>
  <si>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</si>
  <si>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</si>
  <si>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</si>
  <si>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</si>
  <si>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A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</si>
  <si>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</si>
  <si>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</si>
  <si>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</si>
  <si>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</si>
  <si>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</si>
  <si>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</si>
  <si>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</si>
  <si>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</si>
  <si>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OrganizationID</t>
  </si>
  <si>
    <t>FiscalYearID</t>
  </si>
  <si>
    <t>JuryMgmt</t>
  </si>
  <si>
    <t>ReportID</t>
  </si>
  <si>
    <t>Expenditure</t>
  </si>
  <si>
    <t>Personnel</t>
  </si>
  <si>
    <t>ALL</t>
  </si>
  <si>
    <t>Operational</t>
  </si>
  <si>
    <t>Petit 15</t>
  </si>
  <si>
    <t>Petit 30</t>
  </si>
  <si>
    <t>Petit Other</t>
  </si>
  <si>
    <t>Grand 15</t>
  </si>
  <si>
    <t>Grand 30</t>
  </si>
  <si>
    <t>Grand Other</t>
  </si>
  <si>
    <t>Meals Breakfast</t>
  </si>
  <si>
    <t>Meals Lunch</t>
  </si>
  <si>
    <t>Meals Dinner</t>
  </si>
  <si>
    <t>Meals Other</t>
  </si>
  <si>
    <t>Total Estimated Juror Cost</t>
  </si>
  <si>
    <t>Actual</t>
  </si>
  <si>
    <t>OrgName3</t>
  </si>
  <si>
    <t>Saint Johns</t>
  </si>
  <si>
    <t>Saint Lucie</t>
  </si>
  <si>
    <t>Version Number</t>
  </si>
  <si>
    <t>Report Month</t>
  </si>
  <si>
    <t>Report Qtr Dates</t>
  </si>
  <si>
    <t>Report Qtr For Month</t>
  </si>
  <si>
    <t>SubFolder Name</t>
  </si>
  <si>
    <t>FilenamePortion</t>
  </si>
  <si>
    <t>October-December</t>
  </si>
  <si>
    <t>Oct</t>
  </si>
  <si>
    <t xml:space="preserve">January-March </t>
  </si>
  <si>
    <t>Nov</t>
  </si>
  <si>
    <t xml:space="preserve">April-June </t>
  </si>
  <si>
    <t>Dec</t>
  </si>
  <si>
    <t>July-September</t>
  </si>
  <si>
    <t>Jan</t>
  </si>
  <si>
    <t>Feb</t>
  </si>
  <si>
    <t>Mar</t>
  </si>
  <si>
    <t>Apr</t>
  </si>
  <si>
    <t>Jun</t>
  </si>
  <si>
    <t>Jul</t>
  </si>
  <si>
    <t>Aug</t>
  </si>
  <si>
    <t>Sep</t>
  </si>
  <si>
    <t>Quarterly Clerk Jury Management Actuals</t>
  </si>
  <si>
    <t xml:space="preserve">Operating Cost Total:  </t>
  </si>
  <si>
    <t xml:space="preserve">Petit Juror Payment Total:  </t>
  </si>
  <si>
    <t xml:space="preserve">Grand Juror Payment Total:  </t>
  </si>
  <si>
    <t xml:space="preserve">Meal Total:  </t>
  </si>
  <si>
    <t xml:space="preserve">Lodging Total:  </t>
  </si>
  <si>
    <t>Total Jury Management Cost:</t>
  </si>
  <si>
    <t xml:space="preserve">County: </t>
  </si>
  <si>
    <t>Contact:</t>
  </si>
  <si>
    <t>E-Mail Address:</t>
  </si>
  <si>
    <t xml:space="preserve">Reporting Qtr: </t>
  </si>
  <si>
    <t xml:space="preserve">Version #: </t>
  </si>
  <si>
    <t>D_A_JuryMgmtRevExp</t>
  </si>
  <si>
    <t>RevenueExpense</t>
  </si>
  <si>
    <t>REType</t>
  </si>
  <si>
    <t>RESubType</t>
  </si>
  <si>
    <t>Period1</t>
  </si>
  <si>
    <t>Period2</t>
  </si>
  <si>
    <t>Period3</t>
  </si>
  <si>
    <t>Period4</t>
  </si>
  <si>
    <t>Note1</t>
  </si>
  <si>
    <t>Note2</t>
  </si>
  <si>
    <t>Note3</t>
  </si>
  <si>
    <t>Note4</t>
  </si>
  <si>
    <t>Revenue</t>
  </si>
  <si>
    <t>Juror Funding from JAC</t>
  </si>
  <si>
    <t>O</t>
  </si>
  <si>
    <t>Qtr 1</t>
  </si>
  <si>
    <t>Qtr 2</t>
  </si>
  <si>
    <t>Qtr 3</t>
  </si>
  <si>
    <t>Qtr 4</t>
  </si>
  <si>
    <t>Jury Act</t>
  </si>
  <si>
    <t>JA1.18.1.0</t>
  </si>
  <si>
    <t>Mileage</t>
  </si>
  <si>
    <t>DeSoto</t>
  </si>
  <si>
    <t>Additional Info</t>
  </si>
  <si>
    <t>Please provide justification for any changes to actuals made for prior periods or include any applicable information that is deemed necessary.</t>
  </si>
  <si>
    <t xml:space="preserve">Juror Cost Total:  </t>
  </si>
  <si>
    <t>Jul - Sep
SFY Q1
(CFY Q4 PY)</t>
  </si>
  <si>
    <t>Oct - Dec
SFY Q2
(CFY Q1)</t>
  </si>
  <si>
    <t>Jan - Mar
SFY Q3
(CFY Q2)</t>
  </si>
  <si>
    <t>Apr - Jun
SFY Q4
(CFY Q3)</t>
  </si>
  <si>
    <r>
      <t xml:space="preserve">Jury Related Expenditures </t>
    </r>
    <r>
      <rPr>
        <b/>
        <sz val="12"/>
        <color rgb="FFFF0000"/>
        <rFont val="Franklin Gothic Book"/>
        <family val="2"/>
        <scheme val="minor"/>
      </rPr>
      <t>NOT</t>
    </r>
    <r>
      <rPr>
        <sz val="12"/>
        <color theme="1"/>
        <rFont val="Franklin Gothic Book"/>
        <family val="2"/>
        <scheme val="minor"/>
      </rPr>
      <t xml:space="preserve"> </t>
    </r>
    <r>
      <rPr>
        <b/>
        <sz val="12"/>
        <color rgb="FFFF0000"/>
        <rFont val="Franklin Gothic Book"/>
        <family val="2"/>
        <scheme val="minor"/>
      </rPr>
      <t>Allowed</t>
    </r>
    <r>
      <rPr>
        <sz val="12"/>
        <color theme="1"/>
        <rFont val="Franklin Gothic Book"/>
        <family val="2"/>
        <scheme val="minor"/>
      </rPr>
      <t xml:space="preserve"> by JAC Policy (Explain in "Additional Info"):</t>
    </r>
  </si>
  <si>
    <t>State Fiscal Year 2020-2021</t>
  </si>
  <si>
    <t>CCOC Form Version 1
Created 10/07/2020</t>
  </si>
  <si>
    <t xml:space="preserve">Jury Management Budget Authority: </t>
  </si>
  <si>
    <r>
      <rPr>
        <b/>
        <sz val="11"/>
        <color theme="1"/>
        <rFont val="Franklin Gothic Book"/>
        <family val="2"/>
        <scheme val="minor"/>
      </rPr>
      <t>REMAINING</t>
    </r>
    <r>
      <rPr>
        <sz val="11"/>
        <color theme="1"/>
        <rFont val="Franklin Gothic Book"/>
        <family val="2"/>
        <scheme val="minor"/>
      </rPr>
      <t xml:space="preserve"> Jury Management Budget Authority after Quarter's Expenditures:</t>
    </r>
  </si>
  <si>
    <r>
      <t xml:space="preserve">Specific Descriptions of "OTHER"
reported on </t>
    </r>
    <r>
      <rPr>
        <b/>
        <sz val="12"/>
        <color rgb="FFFF0000"/>
        <rFont val="Franklin Gothic Demi"/>
        <family val="2"/>
        <scheme val="major"/>
      </rPr>
      <t>row 15</t>
    </r>
    <r>
      <rPr>
        <sz val="12"/>
        <color theme="1"/>
        <rFont val="Franklin Gothic Demi"/>
        <family val="2"/>
        <scheme val="major"/>
      </rPr>
      <t>, above.</t>
    </r>
  </si>
  <si>
    <r>
      <t>Other (Include Specific Description ON</t>
    </r>
    <r>
      <rPr>
        <b/>
        <sz val="12"/>
        <color rgb="FFFF0000"/>
        <rFont val="Franklin Gothic Book"/>
        <family val="2"/>
        <scheme val="minor"/>
      </rPr>
      <t xml:space="preserve"> row 55</t>
    </r>
    <r>
      <rPr>
        <sz val="12"/>
        <color theme="1"/>
        <rFont val="Franklin Gothic Book"/>
        <family val="2"/>
        <scheme val="minor"/>
      </rPr>
      <t>, Below)</t>
    </r>
  </si>
  <si>
    <t>Total Actual Juror Cost</t>
  </si>
  <si>
    <t>Notes</t>
  </si>
  <si>
    <t>Description Other</t>
  </si>
  <si>
    <t>Addintional Info</t>
  </si>
  <si>
    <t>CFY2021
Jury Budget Authority</t>
  </si>
  <si>
    <t>Jury Management Funding Quarterly DISBURSEMENT Received from JAC: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</si>
</sst>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1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4"/>
      <color theme="1"/>
      <name val="Franklin Gothic Book"/>
      <family val="2"/>
      <scheme val="minor"/>
    </font>
    <font>
      <sz val="10"/>
      <color indexed="8"/>
      <name val="Arial"/>
      <family val="2"/>
    </font>
    <font>
      <sz val="12"/>
      <color theme="1"/>
      <name val="Franklin Gothic Book"/>
      <family val="2"/>
      <scheme val="minor"/>
    </font>
    <font>
      <b/>
      <sz val="12"/>
      <color rgb="FFFF0000"/>
      <name val="Franklin Gothic Book"/>
      <family val="2"/>
      <scheme val="minor"/>
    </font>
    <font>
      <sz val="12"/>
      <color theme="1"/>
      <name val="Franklin Gothic Demi"/>
      <family val="2"/>
      <scheme val="major"/>
    </font>
    <font>
      <sz val="10"/>
      <name val="Arial"/>
      <family val="2"/>
    </font>
    <font>
      <sz val="10"/>
      <color theme="0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Demi"/>
      <family val="2"/>
      <scheme val="major"/>
    </font>
    <font>
      <b/>
      <sz val="12"/>
      <color theme="1"/>
      <name val="Franklin Gothic Demi"/>
      <family val="2"/>
      <scheme val="major"/>
    </font>
    <font>
      <sz val="11"/>
      <name val="Franklin Gothic Demi"/>
      <family val="2"/>
      <scheme val="major"/>
    </font>
    <font>
      <sz val="1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4"/>
      <color theme="4"/>
      <name val="Franklin Gothic Demi"/>
      <family val="2"/>
      <scheme val="major"/>
    </font>
    <font>
      <b/>
      <sz val="11"/>
      <color theme="1"/>
      <name val="Franklin Gothic Book"/>
      <family val="2"/>
      <scheme val="minor"/>
    </font>
    <font>
      <b/>
      <sz val="12"/>
      <color indexed="8"/>
      <name val="Calibri"/>
      <family val="2"/>
    </font>
    <font>
      <b/>
      <sz val="12"/>
      <color theme="0"/>
      <name val="Franklin Gothic Book"/>
      <family val="2"/>
      <scheme val="minor"/>
    </font>
    <font>
      <b/>
      <sz val="12"/>
      <color rgb="FFFF0000"/>
      <name val="Franklin Gothic Demi"/>
      <family val="2"/>
      <scheme val="major"/>
    </font>
    <font>
      <b/>
      <sz val="14"/>
      <color theme="1"/>
      <name val="Franklin Gothic Book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7" fillId="0" borderId="0"/>
    <xf numFmtId="0" fontId="7" fillId="0" borderId="0"/>
    <xf numFmtId="0" fontId="13" fillId="6" borderId="14">
      <alignment horizontal="center" vertical="center"/>
      <protection locked="0"/>
    </xf>
    <xf numFmtId="0" fontId="13" fillId="5" borderId="14">
      <alignment horizontal="center" vertical="center"/>
      <protection locked="0"/>
    </xf>
    <xf numFmtId="44" fontId="14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Protection="1"/>
    <xf numFmtId="0" fontId="4" fillId="0" borderId="0" xfId="0" applyFont="1" applyBorder="1" applyAlignment="1" applyProtection="1">
      <alignment horizontal="right" indent="2"/>
    </xf>
    <xf numFmtId="0" fontId="4" fillId="0" borderId="4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top" wrapText="1"/>
    </xf>
    <xf numFmtId="0" fontId="8" fillId="2" borderId="0" xfId="2" applyFont="1" applyFill="1" applyAlignment="1" applyProtection="1">
      <alignment wrapText="1"/>
    </xf>
    <xf numFmtId="0" fontId="9" fillId="0" borderId="0" xfId="2" applyFont="1" applyProtection="1"/>
    <xf numFmtId="0" fontId="8" fillId="2" borderId="2" xfId="2" applyFont="1" applyFill="1" applyBorder="1" applyProtection="1"/>
    <xf numFmtId="0" fontId="8" fillId="2" borderId="3" xfId="2" applyFont="1" applyFill="1" applyBorder="1" applyProtection="1"/>
    <xf numFmtId="0" fontId="8" fillId="2" borderId="12" xfId="2" applyFont="1" applyFill="1" applyBorder="1" applyProtection="1"/>
    <xf numFmtId="0" fontId="9" fillId="0" borderId="4" xfId="2" applyFont="1" applyBorder="1" applyProtection="1"/>
    <xf numFmtId="0" fontId="9" fillId="0" borderId="0" xfId="2" applyFont="1" applyBorder="1" applyProtection="1"/>
    <xf numFmtId="0" fontId="9" fillId="0" borderId="6" xfId="2" applyFont="1" applyBorder="1" applyProtection="1"/>
    <xf numFmtId="0" fontId="8" fillId="2" borderId="0" xfId="2" applyFont="1" applyFill="1" applyProtection="1"/>
    <xf numFmtId="14" fontId="9" fillId="4" borderId="0" xfId="2" applyNumberFormat="1" applyFont="1" applyFill="1" applyProtection="1">
      <protection locked="0"/>
    </xf>
    <xf numFmtId="0" fontId="9" fillId="4" borderId="0" xfId="2" applyFont="1" applyFill="1" applyProtection="1">
      <protection locked="0"/>
    </xf>
    <xf numFmtId="14" fontId="9" fillId="0" borderId="0" xfId="2" applyNumberFormat="1" applyFont="1" applyProtection="1"/>
    <xf numFmtId="0" fontId="9" fillId="0" borderId="7" xfId="2" applyFont="1" applyBorder="1" applyProtection="1"/>
    <xf numFmtId="0" fontId="9" fillId="0" borderId="8" xfId="2" applyFont="1" applyBorder="1" applyProtection="1"/>
    <xf numFmtId="0" fontId="9" fillId="0" borderId="13" xfId="2" applyFont="1" applyBorder="1" applyProtection="1"/>
    <xf numFmtId="1" fontId="9" fillId="0" borderId="0" xfId="2" applyNumberFormat="1" applyFont="1" applyProtection="1"/>
    <xf numFmtId="44" fontId="9" fillId="0" borderId="0" xfId="2" applyNumberFormat="1" applyFont="1" applyProtection="1"/>
    <xf numFmtId="0" fontId="9" fillId="0" borderId="0" xfId="2" applyNumberFormat="1" applyFont="1" applyProtection="1"/>
    <xf numFmtId="0" fontId="9" fillId="0" borderId="0" xfId="3" applyFont="1"/>
    <xf numFmtId="0" fontId="7" fillId="0" borderId="0" xfId="3"/>
    <xf numFmtId="0" fontId="8" fillId="2" borderId="0" xfId="3" applyFont="1" applyFill="1" applyAlignment="1">
      <alignment horizontal="center" wrapText="1"/>
    </xf>
    <xf numFmtId="0" fontId="6" fillId="0" borderId="0" xfId="0" applyFont="1" applyBorder="1" applyAlignment="1" applyProtection="1">
      <alignment horizontal="left"/>
    </xf>
    <xf numFmtId="7" fontId="4" fillId="0" borderId="0" xfId="0" applyNumberFormat="1" applyFont="1" applyBorder="1" applyAlignment="1" applyProtection="1">
      <alignment horizontal="right" indent="2"/>
    </xf>
    <xf numFmtId="0" fontId="12" fillId="0" borderId="0" xfId="0" applyFont="1" applyAlignment="1" applyProtection="1">
      <alignment horizontal="right" vertical="center"/>
    </xf>
    <xf numFmtId="44" fontId="9" fillId="0" borderId="0" xfId="6" applyFont="1"/>
    <xf numFmtId="0" fontId="8" fillId="2" borderId="0" xfId="3" applyFont="1" applyFill="1" applyAlignment="1">
      <alignment wrapText="1"/>
    </xf>
    <xf numFmtId="0" fontId="7" fillId="0" borderId="0" xfId="3" applyAlignment="1">
      <alignment wrapText="1"/>
    </xf>
    <xf numFmtId="7" fontId="0" fillId="0" borderId="0" xfId="0" applyNumberFormat="1"/>
    <xf numFmtId="0" fontId="1" fillId="0" borderId="0" xfId="0" applyFont="1" applyFill="1" applyBorder="1" applyAlignment="1" applyProtection="1">
      <alignment horizontal="center" vertical="center" textRotation="90"/>
    </xf>
    <xf numFmtId="0" fontId="15" fillId="0" borderId="0" xfId="0" applyFont="1" applyAlignment="1" applyProtection="1">
      <alignment vertical="center"/>
    </xf>
    <xf numFmtId="0" fontId="2" fillId="0" borderId="0" xfId="0" applyFont="1" applyProtection="1"/>
    <xf numFmtId="0" fontId="0" fillId="0" borderId="0" xfId="0" applyFont="1" applyProtection="1"/>
    <xf numFmtId="0" fontId="16" fillId="0" borderId="0" xfId="0" applyFont="1" applyProtection="1"/>
    <xf numFmtId="44" fontId="6" fillId="8" borderId="24" xfId="0" applyNumberFormat="1" applyFont="1" applyFill="1" applyBorder="1" applyAlignment="1" applyProtection="1">
      <alignment horizontal="right" vertical="center"/>
    </xf>
    <xf numFmtId="44" fontId="6" fillId="8" borderId="31" xfId="0" applyNumberFormat="1" applyFont="1" applyFill="1" applyBorder="1" applyAlignment="1" applyProtection="1">
      <alignment horizontal="right" vertical="center"/>
    </xf>
    <xf numFmtId="0" fontId="4" fillId="0" borderId="0" xfId="0" applyFont="1" applyProtection="1"/>
    <xf numFmtId="0" fontId="6" fillId="0" borderId="2" xfId="0" applyFont="1" applyBorder="1" applyAlignment="1" applyProtection="1">
      <alignment horizontal="left" vertical="center"/>
    </xf>
    <xf numFmtId="0" fontId="4" fillId="0" borderId="3" xfId="0" applyFont="1" applyBorder="1" applyProtection="1"/>
    <xf numFmtId="0" fontId="4" fillId="0" borderId="3" xfId="0" applyFont="1" applyBorder="1" applyAlignment="1" applyProtection="1">
      <alignment horizontal="centerContinuous" vertical="center"/>
    </xf>
    <xf numFmtId="0" fontId="1" fillId="0" borderId="9" xfId="0" applyFont="1" applyBorder="1" applyAlignment="1" applyProtection="1">
      <alignment horizontal="centerContinuous" vertical="center" wrapText="1"/>
    </xf>
    <xf numFmtId="0" fontId="1" fillId="0" borderId="29" xfId="0" applyFont="1" applyBorder="1" applyAlignment="1" applyProtection="1">
      <alignment horizontal="centerContinuous" vertical="center" wrapText="1"/>
    </xf>
    <xf numFmtId="0" fontId="1" fillId="0" borderId="20" xfId="0" applyFont="1" applyBorder="1" applyAlignment="1" applyProtection="1">
      <alignment horizontal="centerContinuous" vertical="center" wrapText="1"/>
    </xf>
    <xf numFmtId="44" fontId="4" fillId="6" borderId="1" xfId="0" applyNumberFormat="1" applyFont="1" applyFill="1" applyBorder="1" applyAlignment="1" applyProtection="1">
      <alignment horizontal="right" vertical="center"/>
      <protection locked="0"/>
    </xf>
    <xf numFmtId="44" fontId="4" fillId="6" borderId="22" xfId="0" applyNumberFormat="1" applyFont="1" applyFill="1" applyBorder="1" applyAlignment="1" applyProtection="1">
      <alignment horizontal="right" vertical="center"/>
      <protection locked="0"/>
    </xf>
    <xf numFmtId="0" fontId="4" fillId="2" borderId="4" xfId="0" applyFont="1" applyFill="1" applyBorder="1" applyProtection="1"/>
    <xf numFmtId="0" fontId="4" fillId="2" borderId="0" xfId="0" applyFont="1" applyFill="1" applyBorder="1" applyProtection="1"/>
    <xf numFmtId="0" fontId="4" fillId="2" borderId="1" xfId="0" applyFont="1" applyFill="1" applyBorder="1" applyProtection="1"/>
    <xf numFmtId="0" fontId="6" fillId="0" borderId="4" xfId="0" applyFont="1" applyBorder="1" applyAlignment="1" applyProtection="1">
      <alignment horizontal="left" vertical="center"/>
    </xf>
    <xf numFmtId="0" fontId="4" fillId="0" borderId="0" xfId="0" applyFont="1" applyBorder="1" applyProtection="1"/>
    <xf numFmtId="44" fontId="4" fillId="5" borderId="1" xfId="0" applyNumberFormat="1" applyFont="1" applyFill="1" applyBorder="1" applyAlignment="1" applyProtection="1">
      <alignment horizontal="right" vertical="center"/>
      <protection locked="0"/>
    </xf>
    <xf numFmtId="44" fontId="4" fillId="5" borderId="22" xfId="0" applyNumberFormat="1" applyFont="1" applyFill="1" applyBorder="1" applyAlignment="1" applyProtection="1">
      <alignment horizontal="right" vertical="center"/>
      <protection locked="0"/>
    </xf>
    <xf numFmtId="44" fontId="6" fillId="8" borderId="21" xfId="0" applyNumberFormat="1" applyFont="1" applyFill="1" applyBorder="1" applyAlignment="1" applyProtection="1">
      <alignment horizontal="right" vertical="center"/>
    </xf>
    <xf numFmtId="0" fontId="4" fillId="0" borderId="4" xfId="0" applyFont="1" applyBorder="1" applyProtection="1"/>
    <xf numFmtId="44" fontId="4" fillId="6" borderId="10" xfId="0" applyNumberFormat="1" applyFont="1" applyFill="1" applyBorder="1" applyAlignment="1" applyProtection="1">
      <alignment horizontal="right" vertical="center"/>
      <protection locked="0"/>
    </xf>
    <xf numFmtId="44" fontId="4" fillId="6" borderId="19" xfId="0" applyNumberFormat="1" applyFont="1" applyFill="1" applyBorder="1" applyAlignment="1" applyProtection="1">
      <alignment horizontal="right" vertical="center"/>
      <protection locked="0"/>
    </xf>
    <xf numFmtId="44" fontId="6" fillId="8" borderId="23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Continuous" vertical="center"/>
    </xf>
    <xf numFmtId="0" fontId="4" fillId="0" borderId="0" xfId="0" applyFont="1" applyBorder="1" applyAlignment="1" applyProtection="1">
      <alignment horizontal="right"/>
    </xf>
    <xf numFmtId="0" fontId="4" fillId="0" borderId="4" xfId="0" applyFont="1" applyFill="1" applyBorder="1" applyProtection="1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right" indent="2"/>
    </xf>
    <xf numFmtId="0" fontId="1" fillId="0" borderId="0" xfId="0" applyFont="1" applyFill="1" applyBorder="1" applyProtection="1"/>
    <xf numFmtId="0" fontId="4" fillId="2" borderId="22" xfId="0" applyFont="1" applyFill="1" applyBorder="1" applyProtection="1"/>
    <xf numFmtId="0" fontId="4" fillId="2" borderId="21" xfId="0" applyFont="1" applyFill="1" applyBorder="1" applyProtection="1"/>
    <xf numFmtId="0" fontId="17" fillId="0" borderId="0" xfId="1" applyFont="1" applyFill="1" applyBorder="1" applyAlignment="1" applyProtection="1">
      <alignment wrapText="1"/>
    </xf>
    <xf numFmtId="0" fontId="4" fillId="0" borderId="6" xfId="0" applyFont="1" applyBorder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7" xfId="0" applyFont="1" applyBorder="1" applyProtection="1"/>
    <xf numFmtId="0" fontId="4" fillId="0" borderId="8" xfId="0" applyFont="1" applyBorder="1" applyProtection="1"/>
    <xf numFmtId="0" fontId="4" fillId="0" borderId="8" xfId="0" applyFont="1" applyBorder="1" applyAlignment="1" applyProtection="1">
      <alignment horizontal="right"/>
    </xf>
    <xf numFmtId="0" fontId="4" fillId="0" borderId="0" xfId="0" applyFont="1"/>
    <xf numFmtId="44" fontId="4" fillId="5" borderId="10" xfId="0" applyNumberFormat="1" applyFont="1" applyFill="1" applyBorder="1" applyAlignment="1" applyProtection="1">
      <alignment horizontal="right" vertical="center"/>
      <protection locked="0"/>
    </xf>
    <xf numFmtId="44" fontId="6" fillId="8" borderId="28" xfId="0" applyNumberFormat="1" applyFont="1" applyFill="1" applyBorder="1" applyAlignment="1" applyProtection="1">
      <alignment horizontal="right" vertical="center"/>
    </xf>
    <xf numFmtId="44" fontId="6" fillId="8" borderId="32" xfId="0" applyNumberFormat="1" applyFont="1" applyFill="1" applyBorder="1" applyAlignment="1" applyProtection="1">
      <alignment horizontal="right" vertical="center"/>
    </xf>
    <xf numFmtId="44" fontId="6" fillId="8" borderId="30" xfId="0" applyNumberFormat="1" applyFont="1" applyFill="1" applyBorder="1" applyAlignment="1" applyProtection="1">
      <alignment horizontal="right" vertical="center"/>
    </xf>
    <xf numFmtId="0" fontId="13" fillId="6" borderId="14" xfId="4" applyFont="1" applyBorder="1" applyAlignment="1" applyProtection="1">
      <alignment vertical="center"/>
      <protection locked="0"/>
    </xf>
    <xf numFmtId="0" fontId="13" fillId="5" borderId="36" xfId="4" applyFont="1" applyFill="1" applyBorder="1" applyAlignment="1" applyProtection="1">
      <alignment horizontal="center" vertical="center"/>
      <protection locked="0"/>
    </xf>
    <xf numFmtId="44" fontId="6" fillId="8" borderId="37" xfId="0" applyNumberFormat="1" applyFont="1" applyFill="1" applyBorder="1" applyAlignment="1" applyProtection="1">
      <alignment horizontal="right" vertical="center"/>
    </xf>
    <xf numFmtId="0" fontId="4" fillId="2" borderId="5" xfId="0" applyFont="1" applyFill="1" applyBorder="1" applyProtection="1"/>
    <xf numFmtId="44" fontId="6" fillId="8" borderId="38" xfId="0" applyNumberFormat="1" applyFont="1" applyFill="1" applyBorder="1" applyAlignment="1" applyProtection="1">
      <alignment horizontal="right" vertical="center"/>
    </xf>
    <xf numFmtId="44" fontId="6" fillId="8" borderId="39" xfId="0" applyNumberFormat="1" applyFont="1" applyFill="1" applyBorder="1" applyAlignment="1" applyProtection="1">
      <alignment horizontal="right" vertical="center"/>
    </xf>
    <xf numFmtId="44" fontId="4" fillId="6" borderId="24" xfId="0" applyNumberFormat="1" applyFont="1" applyFill="1" applyBorder="1" applyAlignment="1" applyProtection="1">
      <alignment horizontal="right" vertical="center"/>
      <protection locked="0"/>
    </xf>
    <xf numFmtId="44" fontId="6" fillId="8" borderId="40" xfId="0" applyNumberFormat="1" applyFont="1" applyFill="1" applyBorder="1" applyAlignment="1" applyProtection="1">
      <alignment horizontal="right" vertical="center"/>
    </xf>
    <xf numFmtId="44" fontId="4" fillId="6" borderId="41" xfId="0" applyNumberFormat="1" applyFont="1" applyFill="1" applyBorder="1" applyAlignment="1" applyProtection="1">
      <alignment horizontal="right" vertical="center"/>
      <protection locked="0"/>
    </xf>
    <xf numFmtId="44" fontId="4" fillId="6" borderId="42" xfId="0" applyNumberFormat="1" applyFont="1" applyFill="1" applyBorder="1" applyAlignment="1" applyProtection="1">
      <alignment horizontal="right" vertical="center"/>
      <protection locked="0"/>
    </xf>
    <xf numFmtId="44" fontId="6" fillId="8" borderId="43" xfId="0" applyNumberFormat="1" applyFont="1" applyFill="1" applyBorder="1" applyAlignment="1" applyProtection="1">
      <alignment horizontal="right" vertical="center"/>
    </xf>
    <xf numFmtId="0" fontId="1" fillId="0" borderId="24" xfId="0" applyFont="1" applyBorder="1" applyAlignment="1" applyProtection="1">
      <alignment horizontal="centerContinuous" vertical="center" wrapText="1"/>
    </xf>
    <xf numFmtId="0" fontId="1" fillId="0" borderId="31" xfId="0" applyFont="1" applyBorder="1" applyAlignment="1" applyProtection="1">
      <alignment horizontal="centerContinuous" vertical="center" wrapText="1"/>
    </xf>
    <xf numFmtId="0" fontId="1" fillId="0" borderId="40" xfId="0" applyFont="1" applyBorder="1" applyAlignment="1" applyProtection="1">
      <alignment horizontal="centerContinuous" vertical="center" wrapText="1"/>
    </xf>
    <xf numFmtId="0" fontId="4" fillId="2" borderId="44" xfId="0" applyFont="1" applyFill="1" applyBorder="1" applyProtection="1"/>
    <xf numFmtId="0" fontId="4" fillId="2" borderId="45" xfId="0" applyFont="1" applyFill="1" applyBorder="1" applyProtection="1"/>
    <xf numFmtId="0" fontId="4" fillId="2" borderId="45" xfId="0" applyFont="1" applyFill="1" applyBorder="1" applyAlignment="1" applyProtection="1">
      <alignment horizontal="centerContinuous"/>
    </xf>
    <xf numFmtId="44" fontId="4" fillId="5" borderId="24" xfId="0" applyNumberFormat="1" applyFont="1" applyFill="1" applyBorder="1" applyAlignment="1" applyProtection="1">
      <alignment horizontal="right" vertical="center"/>
      <protection locked="0"/>
    </xf>
    <xf numFmtId="44" fontId="4" fillId="5" borderId="41" xfId="0" applyNumberFormat="1" applyFont="1" applyFill="1" applyBorder="1" applyAlignment="1" applyProtection="1">
      <alignment horizontal="right" vertical="center"/>
      <protection locked="0"/>
    </xf>
    <xf numFmtId="44" fontId="4" fillId="5" borderId="18" xfId="0" applyNumberFormat="1" applyFont="1" applyFill="1" applyBorder="1" applyAlignment="1" applyProtection="1">
      <alignment horizontal="right" vertical="center"/>
      <protection locked="0"/>
    </xf>
    <xf numFmtId="44" fontId="6" fillId="8" borderId="18" xfId="0" applyNumberFormat="1" applyFont="1" applyFill="1" applyBorder="1" applyAlignment="1" applyProtection="1">
      <alignment horizontal="right" vertical="center"/>
    </xf>
    <xf numFmtId="0" fontId="4" fillId="2" borderId="44" xfId="0" applyFont="1" applyFill="1" applyBorder="1" applyAlignment="1" applyProtection="1">
      <alignment vertical="top" wrapText="1"/>
    </xf>
    <xf numFmtId="0" fontId="4" fillId="2" borderId="45" xfId="0" applyFont="1" applyFill="1" applyBorder="1" applyAlignment="1" applyProtection="1">
      <alignment vertical="top" wrapText="1"/>
    </xf>
    <xf numFmtId="0" fontId="4" fillId="2" borderId="46" xfId="0" applyFont="1" applyFill="1" applyBorder="1" applyProtection="1"/>
    <xf numFmtId="44" fontId="6" fillId="8" borderId="47" xfId="0" applyNumberFormat="1" applyFont="1" applyFill="1" applyBorder="1" applyProtection="1"/>
    <xf numFmtId="0" fontId="4" fillId="0" borderId="48" xfId="0" applyFont="1" applyBorder="1" applyProtection="1"/>
    <xf numFmtId="0" fontId="4" fillId="0" borderId="49" xfId="0" applyFont="1" applyBorder="1" applyProtection="1"/>
    <xf numFmtId="0" fontId="17" fillId="2" borderId="45" xfId="1" applyFont="1" applyFill="1" applyBorder="1" applyAlignment="1" applyProtection="1">
      <alignment wrapText="1"/>
    </xf>
    <xf numFmtId="44" fontId="4" fillId="6" borderId="38" xfId="0" applyNumberFormat="1" applyFont="1" applyFill="1" applyBorder="1" applyAlignment="1" applyProtection="1">
      <alignment horizontal="right" vertical="center"/>
      <protection locked="0"/>
    </xf>
    <xf numFmtId="44" fontId="4" fillId="5" borderId="24" xfId="0" applyNumberFormat="1" applyFont="1" applyFill="1" applyBorder="1" applyProtection="1"/>
    <xf numFmtId="44" fontId="4" fillId="5" borderId="25" xfId="0" applyNumberFormat="1" applyFont="1" applyFill="1" applyBorder="1" applyProtection="1"/>
    <xf numFmtId="0" fontId="4" fillId="0" borderId="0" xfId="0" applyFont="1" applyBorder="1" applyAlignment="1" applyProtection="1">
      <alignment horizontal="right" vertical="top" wrapText="1"/>
    </xf>
    <xf numFmtId="0" fontId="4" fillId="0" borderId="11" xfId="0" applyFont="1" applyBorder="1" applyAlignment="1" applyProtection="1">
      <alignment horizontal="right" vertical="center"/>
    </xf>
    <xf numFmtId="0" fontId="0" fillId="0" borderId="49" xfId="0" applyFont="1" applyBorder="1" applyAlignment="1" applyProtection="1">
      <alignment horizontal="right" vertical="center"/>
    </xf>
    <xf numFmtId="44" fontId="4" fillId="5" borderId="19" xfId="0" applyNumberFormat="1" applyFont="1" applyFill="1" applyBorder="1" applyAlignment="1" applyProtection="1">
      <alignment horizontal="right" vertical="center"/>
      <protection locked="0"/>
    </xf>
    <xf numFmtId="44" fontId="4" fillId="6" borderId="31" xfId="0" applyNumberFormat="1" applyFont="1" applyFill="1" applyBorder="1" applyAlignment="1" applyProtection="1">
      <alignment horizontal="right" vertical="center"/>
      <protection locked="0"/>
    </xf>
    <xf numFmtId="44" fontId="4" fillId="5" borderId="31" xfId="0" applyNumberFormat="1" applyFont="1" applyFill="1" applyBorder="1" applyAlignment="1" applyProtection="1">
      <alignment horizontal="right" vertical="center"/>
      <protection locked="0"/>
    </xf>
    <xf numFmtId="44" fontId="4" fillId="6" borderId="39" xfId="0" applyNumberFormat="1" applyFont="1" applyFill="1" applyBorder="1" applyAlignment="1" applyProtection="1">
      <alignment horizontal="right" vertical="center"/>
      <protection locked="0"/>
    </xf>
    <xf numFmtId="0" fontId="4" fillId="6" borderId="33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3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3" applyFont="1" applyFill="1" applyAlignment="1">
      <alignment horizontal="center" vertical="center" wrapText="1"/>
    </xf>
    <xf numFmtId="44" fontId="7" fillId="0" borderId="0" xfId="3" applyNumberFormat="1"/>
    <xf numFmtId="0" fontId="6" fillId="9" borderId="15" xfId="0" applyFont="1" applyFill="1" applyBorder="1" applyAlignment="1" applyProtection="1">
      <alignment horizontal="center" vertical="center" wrapText="1"/>
    </xf>
    <xf numFmtId="0" fontId="6" fillId="9" borderId="17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0" fontId="11" fillId="0" borderId="0" xfId="0" applyFont="1" applyBorder="1" applyAlignment="1" applyProtection="1">
      <alignment horizontal="right" vertical="center"/>
    </xf>
    <xf numFmtId="0" fontId="4" fillId="0" borderId="16" xfId="0" applyFont="1" applyBorder="1" applyAlignment="1" applyProtection="1">
      <alignment horizontal="left"/>
    </xf>
    <xf numFmtId="0" fontId="1" fillId="0" borderId="53" xfId="0" applyFont="1" applyFill="1" applyBorder="1" applyAlignment="1" applyProtection="1">
      <alignment horizontal="center" vertical="center" wrapText="1"/>
    </xf>
    <xf numFmtId="0" fontId="1" fillId="0" borderId="50" xfId="0" applyFont="1" applyFill="1" applyBorder="1" applyAlignment="1" applyProtection="1">
      <alignment horizontal="center" vertical="center" wrapText="1"/>
    </xf>
    <xf numFmtId="0" fontId="1" fillId="0" borderId="51" xfId="0" applyFont="1" applyFill="1" applyBorder="1" applyAlignment="1" applyProtection="1">
      <alignment horizontal="center" vertical="center" wrapText="1"/>
    </xf>
    <xf numFmtId="0" fontId="1" fillId="0" borderId="44" xfId="0" applyFont="1" applyFill="1" applyBorder="1" applyAlignment="1" applyProtection="1">
      <alignment horizontal="center" vertical="center" wrapText="1"/>
    </xf>
    <xf numFmtId="0" fontId="1" fillId="0" borderId="45" xfId="0" applyFont="1" applyFill="1" applyBorder="1" applyAlignment="1" applyProtection="1">
      <alignment horizontal="center" vertical="center" wrapText="1"/>
    </xf>
    <xf numFmtId="0" fontId="1" fillId="0" borderId="46" xfId="0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 applyProtection="1">
      <alignment horizontal="center"/>
    </xf>
    <xf numFmtId="0" fontId="18" fillId="2" borderId="3" xfId="0" applyFont="1" applyFill="1" applyBorder="1" applyAlignment="1" applyProtection="1">
      <alignment horizontal="center"/>
    </xf>
    <xf numFmtId="0" fontId="18" fillId="2" borderId="12" xfId="0" applyFont="1" applyFill="1" applyBorder="1" applyAlignment="1" applyProtection="1">
      <alignment horizontal="center"/>
    </xf>
    <xf numFmtId="0" fontId="1" fillId="0" borderId="2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 wrapText="1"/>
    </xf>
    <xf numFmtId="0" fontId="1" fillId="0" borderId="52" xfId="0" applyFont="1" applyFill="1" applyBorder="1" applyAlignment="1" applyProtection="1">
      <alignment horizontal="center" vertical="center" wrapText="1"/>
    </xf>
    <xf numFmtId="0" fontId="13" fillId="6" borderId="50" xfId="0" applyFont="1" applyFill="1" applyBorder="1" applyAlignment="1" applyProtection="1">
      <alignment horizontal="left" vertical="top" wrapText="1"/>
      <protection locked="0"/>
    </xf>
    <xf numFmtId="0" fontId="13" fillId="6" borderId="51" xfId="0" applyFont="1" applyFill="1" applyBorder="1" applyAlignment="1" applyProtection="1">
      <alignment horizontal="left" vertical="top" wrapText="1"/>
      <protection locked="0"/>
    </xf>
    <xf numFmtId="0" fontId="13" fillId="6" borderId="45" xfId="0" applyFont="1" applyFill="1" applyBorder="1" applyAlignment="1" applyProtection="1">
      <alignment horizontal="left" vertical="top" wrapText="1"/>
      <protection locked="0"/>
    </xf>
    <xf numFmtId="0" fontId="13" fillId="6" borderId="46" xfId="0" applyFont="1" applyFill="1" applyBorder="1" applyAlignment="1" applyProtection="1">
      <alignment horizontal="left" vertical="top" wrapText="1"/>
      <protection locked="0"/>
    </xf>
    <xf numFmtId="0" fontId="13" fillId="6" borderId="26" xfId="0" applyFont="1" applyFill="1" applyBorder="1" applyAlignment="1" applyProtection="1">
      <alignment horizontal="left" vertical="top" wrapText="1"/>
      <protection locked="0"/>
    </xf>
    <xf numFmtId="0" fontId="13" fillId="6" borderId="27" xfId="0" applyFont="1" applyFill="1" applyBorder="1" applyAlignment="1" applyProtection="1">
      <alignment horizontal="left" vertical="top" wrapText="1"/>
      <protection locked="0"/>
    </xf>
    <xf numFmtId="0" fontId="13" fillId="6" borderId="52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0" fillId="7" borderId="0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right"/>
    </xf>
    <xf numFmtId="0" fontId="11" fillId="3" borderId="26" xfId="0" applyFont="1" applyFill="1" applyBorder="1" applyAlignment="1" applyProtection="1">
      <alignment horizontal="right" vertical="center"/>
    </xf>
    <xf numFmtId="0" fontId="11" fillId="3" borderId="27" xfId="0" applyFont="1" applyFill="1" applyBorder="1" applyAlignment="1" applyProtection="1">
      <alignment horizontal="right" vertical="center"/>
    </xf>
    <xf numFmtId="0" fontId="13" fillId="5" borderId="36" xfId="5" applyFont="1" applyBorder="1" applyAlignment="1" applyProtection="1">
      <alignment horizontal="center" vertical="center"/>
      <protection locked="0"/>
    </xf>
    <xf numFmtId="0" fontId="13" fillId="6" borderId="36" xfId="4" applyFont="1" applyBorder="1" applyAlignment="1" applyProtection="1">
      <alignment horizontal="center" vertical="center"/>
      <protection locked="0"/>
    </xf>
    <xf numFmtId="0" fontId="13" fillId="6" borderId="14" xfId="4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4" fillId="0" borderId="11" xfId="0" applyFont="1" applyBorder="1" applyAlignment="1" applyProtection="1">
      <alignment horizontal="left" vertical="top" wrapText="1"/>
    </xf>
    <xf numFmtId="164" fontId="20" fillId="0" borderId="22" xfId="0" applyNumberFormat="1" applyFont="1" applyBorder="1" applyAlignment="1" applyProtection="1">
      <alignment horizontal="center" vertical="center"/>
    </xf>
    <xf numFmtId="164" fontId="20" fillId="0" borderId="54" xfId="0" applyNumberFormat="1" applyFont="1" applyBorder="1" applyAlignment="1" applyProtection="1">
      <alignment horizontal="center" vertical="center"/>
    </xf>
  </cellXfs>
  <cellStyles count="7">
    <cellStyle name="Currency" xfId="6" builtinId="4"/>
    <cellStyle name="Line 1 Report Info Fill in" xfId="4" xr:uid="{00000000-0005-0000-0000-000001000000}"/>
    <cellStyle name="Line 2 Report Information Fill In" xfId="5" xr:uid="{00000000-0005-0000-0000-000002000000}"/>
    <cellStyle name="Normal" xfId="0" builtinId="0"/>
    <cellStyle name="Normal 10 2" xfId="2" xr:uid="{00000000-0005-0000-0000-000004000000}"/>
    <cellStyle name="Normal 2" xfId="3" xr:uid="{00000000-0005-0000-0000-000005000000}"/>
    <cellStyle name="Normal_Sheet1" xfId="1" xr:uid="{00000000-0005-0000-0000-000006000000}"/>
  </cellStyles>
  <dxfs count="1">
    <dxf>
      <font>
        <color rgb="FF9C0006"/>
      </font>
    </dxf>
  </dxfs>
  <tableStyles count="0" defaultTableStyle="TableStyleMedium2" defaultPivotStyle="PivotStyleLight16"/>
  <colors>
    <mruColors>
      <color rgb="FFB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381000</xdr:colOff>
      <xdr:row>0</xdr:row>
      <xdr:rowOff>85725</xdr:rowOff>
    </xdr:from>
    <xdr:to>
      <xdr:col>10</xdr:col>
      <xdr:colOff>1059629</xdr:colOff>
      <xdr:row>2</xdr:row>
      <xdr:rowOff>220936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AACE9E-D0F4-4F51-A169-D022414C0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1850" y="85725"/>
          <a:ext cx="2250254" cy="7448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daws.FLCCOC2\Documents\Budgets\Forms\Standard\Ready\County%20FY1718%20Jury%20Mgmt%20Estimate%20Qtr%20ver3%201109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"/>
      <sheetName val="ReportInfo"/>
      <sheetName val="LookupData"/>
    </sheetNames>
    <sheetDataSet>
      <sheetData sheetId="0">
        <row r="4">
          <cell r="D4">
            <v>0</v>
          </cell>
        </row>
        <row r="52">
          <cell r="F52">
            <v>0</v>
          </cell>
        </row>
        <row r="55">
          <cell r="F55">
            <v>0</v>
          </cell>
        </row>
      </sheetData>
      <sheetData sheetId="1"/>
      <sheetData sheetId="2">
        <row r="3">
          <cell r="A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56"/>
  <sheetViews>
    <sheetView tabSelected="1" topLeftCell="A22" zoomScaleNormal="100" zoomScalePageLayoutView="40" workbookViewId="0">
      <selection activeCell="D4" sqref="D4:E4"/>
    </sheetView>
  </sheetViews>
  <sheetFormatPr defaultColWidth="8.84375" defaultRowHeight="15" x14ac:dyDescent="0.4"/>
  <cols>
    <col min="1" max="1" width="6.765625" style="1" customWidth="1"/>
    <col min="2" max="2" width="8.84375" style="1"/>
    <col min="3" max="3" width="6.765625" style="1" customWidth="1"/>
    <col min="4" max="4" width="2.69140625" style="1" customWidth="1"/>
    <col min="5" max="5" width="21.4609375" style="1" customWidth="1"/>
    <col min="6" max="6" width="22.23046875" style="1" customWidth="1"/>
    <col min="7" max="10" width="18.3046875" style="1" customWidth="1"/>
    <col min="11" max="11" width="17.4609375" style="1" customWidth="1"/>
    <col min="12" max="18" width="15.765625" style="1" customWidth="1"/>
    <col min="19" max="19" width="16.765625" style="1" customWidth="1"/>
    <col min="20" max="24" width="15.765625" style="1" customWidth="1"/>
    <col min="25" max="16384" width="8.84375" style="1"/>
  </cols>
  <sheetData>
    <row r="1" spans="1:11" s="35" customFormat="1" ht="24" customHeight="1" x14ac:dyDescent="0.5">
      <c r="A1" s="34" t="s">
        <v>158</v>
      </c>
    </row>
    <row r="2" spans="1:11" s="35" customFormat="1" ht="24" customHeight="1" x14ac:dyDescent="0.5">
      <c r="A2" s="34" t="s">
        <v>201</v>
      </c>
    </row>
    <row r="3" spans="1:11" s="36" customFormat="1" ht="24" customHeight="1" x14ac:dyDescent="0.4"/>
    <row r="4" spans="1:11" s="36" customFormat="1" ht="28" customHeight="1" x14ac:dyDescent="0.4">
      <c r="C4" s="28" t="s">
        <v>165</v>
      </c>
      <c r="D4" s="156"/>
      <c r="E4" s="156"/>
      <c r="F4" s="28" t="s">
        <v>168</v>
      </c>
      <c r="G4" s="80"/>
      <c r="J4" s="150" t="s">
        <v>202</v>
      </c>
      <c r="K4" s="150"/>
    </row>
    <row r="5" spans="1:11" s="36" customFormat="1" ht="28" customHeight="1" x14ac:dyDescent="0.4">
      <c r="C5" s="28" t="s">
        <v>166</v>
      </c>
      <c r="D5" s="154"/>
      <c r="E5" s="154"/>
      <c r="F5" s="28" t="s">
        <v>169</v>
      </c>
      <c r="G5" s="81"/>
      <c r="I5" s="28" t="s">
        <v>203</v>
      </c>
      <c r="J5" s="160" t="e">
        <f>INDEX(LookupData!$C$20:$C$86,MATCH(Actual_Costs!$D$4,LookupData!$B$20:$B$86,0))</f>
        <v>#N/A</v>
      </c>
      <c r="K5" s="161"/>
    </row>
    <row r="6" spans="1:11" s="36" customFormat="1" ht="28" customHeight="1" x14ac:dyDescent="0.4">
      <c r="C6" s="28" t="s">
        <v>167</v>
      </c>
      <c r="D6" s="155"/>
      <c r="E6" s="155"/>
    </row>
    <row r="7" spans="1:11" s="36" customFormat="1" ht="23.25" customHeight="1" thickBot="1" x14ac:dyDescent="0.45">
      <c r="E7" s="37"/>
      <c r="F7" s="37"/>
    </row>
    <row r="8" spans="1:11" s="40" customFormat="1" ht="48" x14ac:dyDescent="0.4">
      <c r="B8" s="41" t="s">
        <v>0</v>
      </c>
      <c r="C8" s="42"/>
      <c r="D8" s="42"/>
      <c r="E8" s="42"/>
      <c r="F8" s="43"/>
      <c r="G8" s="44" t="s">
        <v>196</v>
      </c>
      <c r="H8" s="44" t="s">
        <v>197</v>
      </c>
      <c r="I8" s="44" t="s">
        <v>198</v>
      </c>
      <c r="J8" s="45" t="s">
        <v>199</v>
      </c>
      <c r="K8" s="46" t="s">
        <v>95</v>
      </c>
    </row>
    <row r="9" spans="1:11" s="40" customFormat="1" ht="41.25" customHeight="1" x14ac:dyDescent="0.4">
      <c r="B9" s="157" t="s">
        <v>92</v>
      </c>
      <c r="C9" s="158"/>
      <c r="D9" s="158"/>
      <c r="E9" s="158"/>
      <c r="F9" s="159"/>
      <c r="G9" s="88"/>
      <c r="H9" s="88"/>
      <c r="I9" s="88"/>
      <c r="J9" s="89"/>
      <c r="K9" s="90">
        <f>SUM(G9:J9)</f>
        <v>0</v>
      </c>
    </row>
    <row r="10" spans="1:11" s="40" customFormat="1" ht="7.5" customHeight="1" x14ac:dyDescent="0.4">
      <c r="B10" s="94"/>
      <c r="C10" s="95"/>
      <c r="D10" s="95"/>
      <c r="E10" s="95"/>
      <c r="F10" s="96"/>
      <c r="G10" s="51"/>
      <c r="H10" s="51"/>
      <c r="I10" s="51"/>
      <c r="J10" s="51"/>
      <c r="K10" s="83"/>
    </row>
    <row r="11" spans="1:11" s="40" customFormat="1" ht="48" x14ac:dyDescent="0.4">
      <c r="B11" s="52" t="s">
        <v>76</v>
      </c>
      <c r="C11" s="53"/>
      <c r="D11" s="53"/>
      <c r="E11" s="53"/>
      <c r="F11" s="53"/>
      <c r="G11" s="91" t="s">
        <v>196</v>
      </c>
      <c r="H11" s="91" t="s">
        <v>197</v>
      </c>
      <c r="I11" s="91" t="s">
        <v>198</v>
      </c>
      <c r="J11" s="92" t="s">
        <v>199</v>
      </c>
      <c r="K11" s="93" t="s">
        <v>95</v>
      </c>
    </row>
    <row r="12" spans="1:11" s="40" customFormat="1" ht="21.75" customHeight="1" x14ac:dyDescent="0.4">
      <c r="B12" s="157" t="s">
        <v>94</v>
      </c>
      <c r="C12" s="158"/>
      <c r="D12" s="158"/>
      <c r="E12" s="158"/>
      <c r="F12" s="2" t="s">
        <v>1</v>
      </c>
      <c r="G12" s="54"/>
      <c r="H12" s="54"/>
      <c r="I12" s="54"/>
      <c r="J12" s="55"/>
      <c r="K12" s="56">
        <f>SUM(G12:J12)</f>
        <v>0</v>
      </c>
    </row>
    <row r="13" spans="1:11" s="40" customFormat="1" ht="21.75" customHeight="1" x14ac:dyDescent="0.4">
      <c r="B13" s="157"/>
      <c r="C13" s="158"/>
      <c r="D13" s="158"/>
      <c r="E13" s="158"/>
      <c r="F13" s="2" t="s">
        <v>12</v>
      </c>
      <c r="G13" s="47"/>
      <c r="H13" s="47"/>
      <c r="I13" s="47"/>
      <c r="J13" s="48"/>
      <c r="K13" s="56">
        <f t="shared" ref="K13:K15" si="0">SUM(G13:J13)</f>
        <v>0</v>
      </c>
    </row>
    <row r="14" spans="1:11" s="40" customFormat="1" ht="21.75" customHeight="1" x14ac:dyDescent="0.4">
      <c r="B14" s="157"/>
      <c r="C14" s="158"/>
      <c r="D14" s="158"/>
      <c r="E14" s="158"/>
      <c r="F14" s="2" t="s">
        <v>13</v>
      </c>
      <c r="G14" s="54"/>
      <c r="H14" s="54"/>
      <c r="I14" s="54"/>
      <c r="J14" s="55"/>
      <c r="K14" s="56">
        <f t="shared" si="0"/>
        <v>0</v>
      </c>
    </row>
    <row r="15" spans="1:11" s="40" customFormat="1" ht="21.75" customHeight="1" thickBot="1" x14ac:dyDescent="0.45">
      <c r="B15" s="57"/>
      <c r="C15" s="53"/>
      <c r="D15" s="53"/>
      <c r="E15" s="53"/>
      <c r="F15" s="2" t="s">
        <v>206</v>
      </c>
      <c r="G15" s="58"/>
      <c r="H15" s="58"/>
      <c r="I15" s="58"/>
      <c r="J15" s="59"/>
      <c r="K15" s="60">
        <f t="shared" si="0"/>
        <v>0</v>
      </c>
    </row>
    <row r="16" spans="1:11" s="40" customFormat="1" ht="21.75" customHeight="1" thickTop="1" x14ac:dyDescent="0.4">
      <c r="B16" s="57"/>
      <c r="C16" s="53"/>
      <c r="D16" s="53"/>
      <c r="E16" s="151" t="s">
        <v>159</v>
      </c>
      <c r="F16" s="151"/>
      <c r="G16" s="38">
        <f>SUM(G12:G15)</f>
        <v>0</v>
      </c>
      <c r="H16" s="38">
        <f>SUM(H12:H15)</f>
        <v>0</v>
      </c>
      <c r="I16" s="38">
        <f>SUM(I12:I15)</f>
        <v>0</v>
      </c>
      <c r="J16" s="39">
        <f>SUM(J12:J15)</f>
        <v>0</v>
      </c>
      <c r="K16" s="82">
        <f>SUM(K12:K15)</f>
        <v>0</v>
      </c>
    </row>
    <row r="17" spans="2:11" s="40" customFormat="1" ht="7.5" customHeight="1" x14ac:dyDescent="0.4">
      <c r="B17" s="49"/>
      <c r="C17" s="50"/>
      <c r="D17" s="50"/>
      <c r="E17" s="50"/>
      <c r="F17" s="50"/>
      <c r="G17" s="51"/>
      <c r="H17" s="51"/>
      <c r="I17" s="51"/>
      <c r="J17" s="51"/>
      <c r="K17" s="83"/>
    </row>
    <row r="18" spans="2:11" s="40" customFormat="1" ht="16.5" thickBot="1" x14ac:dyDescent="0.45">
      <c r="B18" s="57"/>
      <c r="C18" s="53"/>
      <c r="D18" s="53"/>
      <c r="E18" s="53"/>
      <c r="F18" s="61"/>
      <c r="G18" s="148"/>
      <c r="H18" s="148"/>
      <c r="I18" s="148"/>
      <c r="J18" s="148"/>
      <c r="K18" s="149"/>
    </row>
    <row r="19" spans="2:11" s="40" customFormat="1" ht="48" x14ac:dyDescent="0.4">
      <c r="B19" s="52" t="s">
        <v>2</v>
      </c>
      <c r="C19" s="26" t="s">
        <v>3</v>
      </c>
      <c r="D19" s="53"/>
      <c r="E19" s="53"/>
      <c r="F19" s="53"/>
      <c r="G19" s="44" t="s">
        <v>196</v>
      </c>
      <c r="H19" s="44" t="s">
        <v>197</v>
      </c>
      <c r="I19" s="44" t="s">
        <v>198</v>
      </c>
      <c r="J19" s="45" t="s">
        <v>199</v>
      </c>
      <c r="K19" s="46" t="s">
        <v>95</v>
      </c>
    </row>
    <row r="20" spans="2:11" s="40" customFormat="1" ht="21.75" customHeight="1" x14ac:dyDescent="0.4">
      <c r="B20" s="57"/>
      <c r="C20" s="53"/>
      <c r="D20" s="53"/>
      <c r="E20" s="62"/>
      <c r="F20" s="27">
        <v>15</v>
      </c>
      <c r="G20" s="54"/>
      <c r="H20" s="54"/>
      <c r="I20" s="54"/>
      <c r="J20" s="55"/>
      <c r="K20" s="56">
        <f t="shared" ref="K20:K22" si="1">SUM(G20:J20)</f>
        <v>0</v>
      </c>
    </row>
    <row r="21" spans="2:11" s="40" customFormat="1" ht="21.75" customHeight="1" x14ac:dyDescent="0.4">
      <c r="B21" s="57"/>
      <c r="C21" s="53"/>
      <c r="D21" s="53"/>
      <c r="E21" s="62"/>
      <c r="F21" s="27">
        <v>30</v>
      </c>
      <c r="G21" s="47"/>
      <c r="H21" s="47"/>
      <c r="I21" s="47"/>
      <c r="J21" s="48"/>
      <c r="K21" s="56">
        <f t="shared" si="1"/>
        <v>0</v>
      </c>
    </row>
    <row r="22" spans="2:11" s="40" customFormat="1" ht="21.75" customHeight="1" thickBot="1" x14ac:dyDescent="0.45">
      <c r="B22" s="57"/>
      <c r="C22" s="53"/>
      <c r="D22" s="53"/>
      <c r="E22" s="62"/>
      <c r="F22" s="27" t="s">
        <v>4</v>
      </c>
      <c r="G22" s="76"/>
      <c r="H22" s="76"/>
      <c r="I22" s="76"/>
      <c r="J22" s="114"/>
      <c r="K22" s="60">
        <f t="shared" si="1"/>
        <v>0</v>
      </c>
    </row>
    <row r="23" spans="2:11" s="40" customFormat="1" ht="21.75" customHeight="1" thickTop="1" x14ac:dyDescent="0.4">
      <c r="B23" s="57"/>
      <c r="C23" s="53"/>
      <c r="D23" s="53"/>
      <c r="E23" s="127" t="s">
        <v>160</v>
      </c>
      <c r="F23" s="127"/>
      <c r="G23" s="84">
        <f>SUM(G20:G22)</f>
        <v>0</v>
      </c>
      <c r="H23" s="84">
        <f>SUM(H20:H22)</f>
        <v>0</v>
      </c>
      <c r="I23" s="84">
        <f t="shared" ref="I23:J23" si="2">SUM(I20:I22)</f>
        <v>0</v>
      </c>
      <c r="J23" s="85">
        <f t="shared" si="2"/>
        <v>0</v>
      </c>
      <c r="K23" s="82">
        <f>SUM(K20:K22)</f>
        <v>0</v>
      </c>
    </row>
    <row r="24" spans="2:11" s="40" customFormat="1" ht="16" x14ac:dyDescent="0.4">
      <c r="B24" s="57"/>
      <c r="C24" s="26" t="s">
        <v>5</v>
      </c>
      <c r="D24" s="53"/>
      <c r="E24" s="53"/>
      <c r="F24" s="53"/>
      <c r="G24" s="125"/>
      <c r="H24" s="125"/>
      <c r="I24" s="125"/>
      <c r="J24" s="125"/>
      <c r="K24" s="126"/>
    </row>
    <row r="25" spans="2:11" s="40" customFormat="1" ht="21.75" customHeight="1" x14ac:dyDescent="0.4">
      <c r="B25" s="57"/>
      <c r="C25" s="53"/>
      <c r="D25" s="53"/>
      <c r="E25" s="62"/>
      <c r="F25" s="27">
        <v>15</v>
      </c>
      <c r="G25" s="86"/>
      <c r="H25" s="86"/>
      <c r="I25" s="86"/>
      <c r="J25" s="115"/>
      <c r="K25" s="87">
        <f t="shared" ref="K25:K27" si="3">SUM(G25:J25)</f>
        <v>0</v>
      </c>
    </row>
    <row r="26" spans="2:11" s="40" customFormat="1" ht="21.75" customHeight="1" x14ac:dyDescent="0.4">
      <c r="B26" s="57"/>
      <c r="C26" s="53"/>
      <c r="D26" s="53"/>
      <c r="E26" s="62"/>
      <c r="F26" s="27">
        <v>30</v>
      </c>
      <c r="G26" s="54"/>
      <c r="H26" s="54"/>
      <c r="I26" s="54"/>
      <c r="J26" s="55"/>
      <c r="K26" s="56">
        <f t="shared" si="3"/>
        <v>0</v>
      </c>
    </row>
    <row r="27" spans="2:11" s="40" customFormat="1" ht="21.75" customHeight="1" thickBot="1" x14ac:dyDescent="0.45">
      <c r="B27" s="57"/>
      <c r="C27" s="53"/>
      <c r="D27" s="53"/>
      <c r="E27" s="62"/>
      <c r="F27" s="27" t="s">
        <v>4</v>
      </c>
      <c r="G27" s="58"/>
      <c r="H27" s="58"/>
      <c r="I27" s="58"/>
      <c r="J27" s="59"/>
      <c r="K27" s="60">
        <f t="shared" si="3"/>
        <v>0</v>
      </c>
    </row>
    <row r="28" spans="2:11" s="40" customFormat="1" ht="21.75" customHeight="1" thickTop="1" x14ac:dyDescent="0.4">
      <c r="B28" s="57"/>
      <c r="C28" s="53"/>
      <c r="D28" s="53"/>
      <c r="E28" s="127" t="s">
        <v>161</v>
      </c>
      <c r="F28" s="127" t="s">
        <v>91</v>
      </c>
      <c r="G28" s="84">
        <f>SUM(G25:G27)</f>
        <v>0</v>
      </c>
      <c r="H28" s="84">
        <f>SUM(H25:H27)</f>
        <v>0</v>
      </c>
      <c r="I28" s="84">
        <f t="shared" ref="I28:J28" si="4">SUM(I25:I27)</f>
        <v>0</v>
      </c>
      <c r="J28" s="85">
        <f t="shared" si="4"/>
        <v>0</v>
      </c>
      <c r="K28" s="82">
        <f>SUM(K25:K27)</f>
        <v>0</v>
      </c>
    </row>
    <row r="29" spans="2:11" s="40" customFormat="1" ht="16" x14ac:dyDescent="0.4">
      <c r="B29" s="57"/>
      <c r="C29" s="26" t="s">
        <v>6</v>
      </c>
      <c r="D29" s="53"/>
      <c r="E29" s="53"/>
      <c r="F29" s="53"/>
      <c r="G29" s="125"/>
      <c r="H29" s="125"/>
      <c r="I29" s="125"/>
      <c r="J29" s="125"/>
      <c r="K29" s="126"/>
    </row>
    <row r="30" spans="2:11" s="40" customFormat="1" ht="21.75" customHeight="1" x14ac:dyDescent="0.4">
      <c r="B30" s="57"/>
      <c r="C30" s="53"/>
      <c r="D30" s="53"/>
      <c r="E30" s="53"/>
      <c r="F30" s="27" t="s">
        <v>7</v>
      </c>
      <c r="G30" s="97"/>
      <c r="H30" s="97"/>
      <c r="I30" s="97"/>
      <c r="J30" s="116"/>
      <c r="K30" s="87">
        <f t="shared" ref="K30:K31" si="5">SUM(G30:J30)</f>
        <v>0</v>
      </c>
    </row>
    <row r="31" spans="2:11" s="40" customFormat="1" ht="21.75" customHeight="1" x14ac:dyDescent="0.4">
      <c r="B31" s="57"/>
      <c r="C31" s="53"/>
      <c r="D31" s="53"/>
      <c r="E31" s="53"/>
      <c r="F31" s="27" t="s">
        <v>8</v>
      </c>
      <c r="G31" s="47"/>
      <c r="H31" s="47"/>
      <c r="I31" s="47"/>
      <c r="J31" s="48"/>
      <c r="K31" s="56">
        <f t="shared" si="5"/>
        <v>0</v>
      </c>
    </row>
    <row r="32" spans="2:11" s="40" customFormat="1" ht="21.75" customHeight="1" x14ac:dyDescent="0.4">
      <c r="B32" s="57"/>
      <c r="C32" s="53"/>
      <c r="D32" s="53"/>
      <c r="E32" s="53"/>
      <c r="F32" s="27" t="s">
        <v>9</v>
      </c>
      <c r="G32" s="54"/>
      <c r="H32" s="54"/>
      <c r="I32" s="54"/>
      <c r="J32" s="55"/>
      <c r="K32" s="56">
        <f t="shared" ref="K32:K33" si="6">SUM(G32:J32)</f>
        <v>0</v>
      </c>
    </row>
    <row r="33" spans="1:12" s="40" customFormat="1" ht="21.75" customHeight="1" thickBot="1" x14ac:dyDescent="0.45">
      <c r="B33" s="57"/>
      <c r="C33" s="53"/>
      <c r="D33" s="53"/>
      <c r="E33" s="53"/>
      <c r="F33" s="27" t="s">
        <v>75</v>
      </c>
      <c r="G33" s="58"/>
      <c r="H33" s="58"/>
      <c r="I33" s="58"/>
      <c r="J33" s="59"/>
      <c r="K33" s="60">
        <f t="shared" si="6"/>
        <v>0</v>
      </c>
    </row>
    <row r="34" spans="1:12" s="40" customFormat="1" ht="21.75" customHeight="1" thickTop="1" x14ac:dyDescent="0.4">
      <c r="B34" s="57"/>
      <c r="C34" s="53"/>
      <c r="D34" s="53"/>
      <c r="E34" s="127" t="s">
        <v>162</v>
      </c>
      <c r="F34" s="127"/>
      <c r="G34" s="84">
        <f>SUM(G30:G33)</f>
        <v>0</v>
      </c>
      <c r="H34" s="84">
        <f t="shared" ref="H34:I34" si="7">SUM(H30:H33)</f>
        <v>0</v>
      </c>
      <c r="I34" s="84">
        <f t="shared" si="7"/>
        <v>0</v>
      </c>
      <c r="J34" s="85">
        <f>SUM(J30:J33)</f>
        <v>0</v>
      </c>
      <c r="K34" s="82">
        <f>SUM(K30:K33)</f>
        <v>0</v>
      </c>
    </row>
    <row r="35" spans="1:12" s="40" customFormat="1" ht="8.25" customHeight="1" x14ac:dyDescent="0.4">
      <c r="B35" s="63"/>
      <c r="C35" s="64"/>
      <c r="D35" s="64"/>
      <c r="E35" s="64"/>
      <c r="F35" s="65"/>
      <c r="G35" s="125"/>
      <c r="H35" s="125"/>
      <c r="I35" s="125"/>
      <c r="J35" s="125"/>
      <c r="K35" s="126"/>
    </row>
    <row r="36" spans="1:12" s="40" customFormat="1" ht="21.75" customHeight="1" x14ac:dyDescent="0.4">
      <c r="B36" s="57"/>
      <c r="C36" s="26" t="s">
        <v>10</v>
      </c>
      <c r="D36" s="53"/>
      <c r="E36" s="127" t="s">
        <v>163</v>
      </c>
      <c r="F36" s="127"/>
      <c r="G36" s="108"/>
      <c r="H36" s="108"/>
      <c r="I36" s="108"/>
      <c r="J36" s="117"/>
      <c r="K36" s="82">
        <f>SUM(G36:J36)</f>
        <v>0</v>
      </c>
    </row>
    <row r="37" spans="1:12" s="40" customFormat="1" ht="9" customHeight="1" x14ac:dyDescent="0.4">
      <c r="B37" s="63"/>
      <c r="C37" s="64"/>
      <c r="D37" s="64"/>
      <c r="E37" s="66"/>
      <c r="F37" s="64"/>
      <c r="G37" s="125"/>
      <c r="H37" s="125"/>
      <c r="I37" s="125"/>
      <c r="J37" s="125"/>
      <c r="K37" s="126"/>
    </row>
    <row r="38" spans="1:12" s="40" customFormat="1" ht="21.75" customHeight="1" x14ac:dyDescent="0.4">
      <c r="B38" s="57"/>
      <c r="C38" s="53"/>
      <c r="D38" s="53"/>
      <c r="E38" s="151" t="s">
        <v>195</v>
      </c>
      <c r="F38" s="151"/>
      <c r="G38" s="84">
        <f>G36+G34+G28+G23</f>
        <v>0</v>
      </c>
      <c r="H38" s="84">
        <f>H36+H34+H28+H23</f>
        <v>0</v>
      </c>
      <c r="I38" s="84">
        <f>I36+I34+I28+I23</f>
        <v>0</v>
      </c>
      <c r="J38" s="85">
        <f>J36+J34+J28+J23</f>
        <v>0</v>
      </c>
      <c r="K38" s="82">
        <f>K36+K34+K28+K23</f>
        <v>0</v>
      </c>
    </row>
    <row r="39" spans="1:12" s="40" customFormat="1" ht="9" customHeight="1" x14ac:dyDescent="0.4">
      <c r="B39" s="94"/>
      <c r="C39" s="95"/>
      <c r="D39" s="95"/>
      <c r="E39" s="95"/>
      <c r="F39" s="95"/>
      <c r="G39" s="51"/>
      <c r="H39" s="51"/>
      <c r="I39" s="51"/>
      <c r="J39" s="67"/>
      <c r="K39" s="68"/>
    </row>
    <row r="40" spans="1:12" s="40" customFormat="1" ht="21.75" customHeight="1" thickBot="1" x14ac:dyDescent="0.45">
      <c r="B40" s="152" t="s">
        <v>164</v>
      </c>
      <c r="C40" s="153"/>
      <c r="D40" s="153"/>
      <c r="E40" s="153"/>
      <c r="F40" s="153"/>
      <c r="G40" s="77">
        <f>G38+G16+G9</f>
        <v>0</v>
      </c>
      <c r="H40" s="77">
        <f>H38+H16+H9</f>
        <v>0</v>
      </c>
      <c r="I40" s="77">
        <f>I38+I16+I9</f>
        <v>0</v>
      </c>
      <c r="J40" s="78">
        <f>J38+J16+J9</f>
        <v>0</v>
      </c>
      <c r="K40" s="79">
        <f>K38+K16+K9</f>
        <v>0</v>
      </c>
    </row>
    <row r="41" spans="1:12" s="40" customFormat="1" ht="16.5" thickBot="1" x14ac:dyDescent="0.45">
      <c r="B41" s="57"/>
      <c r="C41" s="53"/>
      <c r="D41" s="53"/>
      <c r="E41" s="53"/>
      <c r="F41" s="53"/>
      <c r="G41" s="53"/>
      <c r="H41" s="53"/>
      <c r="I41" s="69"/>
      <c r="J41" s="53"/>
      <c r="K41" s="70"/>
    </row>
    <row r="42" spans="1:12" s="40" customFormat="1" ht="48" x14ac:dyDescent="0.4">
      <c r="B42" s="41" t="s">
        <v>93</v>
      </c>
      <c r="C42" s="42"/>
      <c r="D42" s="42"/>
      <c r="E42" s="42"/>
      <c r="F42" s="71"/>
      <c r="G42" s="44" t="s">
        <v>196</v>
      </c>
      <c r="H42" s="44" t="s">
        <v>197</v>
      </c>
      <c r="I42" s="44" t="s">
        <v>198</v>
      </c>
      <c r="J42" s="45" t="s">
        <v>199</v>
      </c>
      <c r="K42" s="46" t="s">
        <v>95</v>
      </c>
    </row>
    <row r="43" spans="1:12" s="40" customFormat="1" ht="21.75" customHeight="1" x14ac:dyDescent="0.4">
      <c r="B43" s="3"/>
      <c r="C43" s="4"/>
      <c r="D43" s="4"/>
      <c r="E43" s="111"/>
      <c r="F43" s="112" t="s">
        <v>212</v>
      </c>
      <c r="G43" s="98"/>
      <c r="H43" s="98"/>
      <c r="I43" s="98"/>
      <c r="J43" s="99"/>
      <c r="K43" s="100">
        <f>SUM(G43:J43)</f>
        <v>0</v>
      </c>
    </row>
    <row r="44" spans="1:12" s="40" customFormat="1" ht="9" customHeight="1" x14ac:dyDescent="0.4">
      <c r="B44" s="101"/>
      <c r="C44" s="102"/>
      <c r="D44" s="102"/>
      <c r="E44" s="102"/>
      <c r="F44" s="102"/>
      <c r="G44" s="95"/>
      <c r="H44" s="95"/>
      <c r="I44" s="95"/>
      <c r="J44" s="103"/>
      <c r="K44" s="103"/>
    </row>
    <row r="45" spans="1:12" s="40" customFormat="1" ht="21.75" customHeight="1" thickBot="1" x14ac:dyDescent="0.45">
      <c r="B45" s="105"/>
      <c r="C45" s="106"/>
      <c r="D45" s="106"/>
      <c r="E45" s="106"/>
      <c r="F45" s="113" t="s">
        <v>204</v>
      </c>
      <c r="G45" s="77" t="e">
        <f>$J$5-SUM($G$43:G43)</f>
        <v>#N/A</v>
      </c>
      <c r="H45" s="77" t="e">
        <f>$J$5-SUM($G$43:H43)</f>
        <v>#N/A</v>
      </c>
      <c r="I45" s="77" t="e">
        <f>$J$5-SUM($G$43:I43)</f>
        <v>#N/A</v>
      </c>
      <c r="J45" s="78" t="e">
        <f>$J$5-SUM($G$43:J43)</f>
        <v>#N/A</v>
      </c>
      <c r="K45" s="103"/>
    </row>
    <row r="46" spans="1:12" s="40" customFormat="1" ht="10.5" customHeight="1" thickBot="1" x14ac:dyDescent="0.45">
      <c r="B46" s="94"/>
      <c r="C46" s="95"/>
      <c r="D46" s="95"/>
      <c r="E46" s="95"/>
      <c r="F46" s="95"/>
      <c r="G46" s="95"/>
      <c r="H46" s="95"/>
      <c r="I46" s="107"/>
      <c r="J46" s="95"/>
      <c r="K46" s="103"/>
    </row>
    <row r="47" spans="1:12" s="40" customFormat="1" ht="21.75" hidden="1" customHeight="1" thickBot="1" x14ac:dyDescent="0.45">
      <c r="B47" s="72"/>
      <c r="C47" s="73"/>
      <c r="D47" s="73"/>
      <c r="E47" s="73"/>
      <c r="F47" s="74" t="s">
        <v>200</v>
      </c>
      <c r="G47" s="109"/>
      <c r="H47" s="109"/>
      <c r="I47" s="109"/>
      <c r="J47" s="110"/>
      <c r="K47" s="104">
        <f>SUM(G47:J47)</f>
        <v>0</v>
      </c>
    </row>
    <row r="48" spans="1:12" s="75" customFormat="1" ht="57" customHeight="1" thickBot="1" x14ac:dyDescent="0.45">
      <c r="A48" s="40"/>
      <c r="B48" s="128" t="s">
        <v>194</v>
      </c>
      <c r="C48" s="128"/>
      <c r="D48" s="128"/>
      <c r="E48" s="128"/>
      <c r="F48" s="128"/>
      <c r="G48" s="128"/>
      <c r="H48" s="128"/>
      <c r="I48" s="128"/>
      <c r="J48" s="128"/>
      <c r="K48" s="128"/>
      <c r="L48" s="40"/>
    </row>
    <row r="49" spans="2:11" s="40" customFormat="1" ht="16.5" thickBot="1" x14ac:dyDescent="0.45">
      <c r="B49" s="135" t="s">
        <v>193</v>
      </c>
      <c r="C49" s="136"/>
      <c r="D49" s="136"/>
      <c r="E49" s="136"/>
      <c r="F49" s="136"/>
      <c r="G49" s="136"/>
      <c r="H49" s="136"/>
      <c r="I49" s="136"/>
      <c r="J49" s="136"/>
      <c r="K49" s="137"/>
    </row>
    <row r="50" spans="2:11" s="40" customFormat="1" ht="51.75" customHeight="1" x14ac:dyDescent="0.4">
      <c r="B50" s="129" t="s">
        <v>196</v>
      </c>
      <c r="C50" s="130"/>
      <c r="D50" s="131"/>
      <c r="E50" s="141"/>
      <c r="F50" s="141"/>
      <c r="G50" s="141"/>
      <c r="H50" s="141"/>
      <c r="I50" s="141"/>
      <c r="J50" s="141"/>
      <c r="K50" s="142"/>
    </row>
    <row r="51" spans="2:11" s="40" customFormat="1" ht="51.75" customHeight="1" x14ac:dyDescent="0.4">
      <c r="B51" s="132" t="s">
        <v>197</v>
      </c>
      <c r="C51" s="133"/>
      <c r="D51" s="134"/>
      <c r="E51" s="143"/>
      <c r="F51" s="143"/>
      <c r="G51" s="143"/>
      <c r="H51" s="143"/>
      <c r="I51" s="143"/>
      <c r="J51" s="143"/>
      <c r="K51" s="144"/>
    </row>
    <row r="52" spans="2:11" s="40" customFormat="1" ht="51.75" customHeight="1" x14ac:dyDescent="0.4">
      <c r="B52" s="132" t="s">
        <v>198</v>
      </c>
      <c r="C52" s="133"/>
      <c r="D52" s="134"/>
      <c r="E52" s="143"/>
      <c r="F52" s="143"/>
      <c r="G52" s="143"/>
      <c r="H52" s="143"/>
      <c r="I52" s="143"/>
      <c r="J52" s="143"/>
      <c r="K52" s="144"/>
    </row>
    <row r="53" spans="2:11" s="40" customFormat="1" ht="51.75" customHeight="1" thickBot="1" x14ac:dyDescent="0.45">
      <c r="B53" s="138" t="s">
        <v>199</v>
      </c>
      <c r="C53" s="139"/>
      <c r="D53" s="140"/>
      <c r="E53" s="145"/>
      <c r="F53" s="146"/>
      <c r="G53" s="146"/>
      <c r="H53" s="146"/>
      <c r="I53" s="146"/>
      <c r="J53" s="146"/>
      <c r="K53" s="147"/>
    </row>
    <row r="54" spans="2:11" s="40" customFormat="1" ht="16.5" thickBot="1" x14ac:dyDescent="0.45"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2:11" s="40" customFormat="1" ht="118.5" customHeight="1" thickBot="1" x14ac:dyDescent="0.45">
      <c r="E55" s="123" t="s">
        <v>205</v>
      </c>
      <c r="F55" s="124"/>
      <c r="G55" s="118"/>
      <c r="H55" s="119"/>
      <c r="I55" s="119"/>
      <c r="J55" s="120"/>
    </row>
    <row r="56" spans="2:11" s="40" customFormat="1" ht="16" x14ac:dyDescent="0.4"/>
  </sheetData>
  <sheetProtection algorithmName="SHA-512" hashValue="6r8qHbXFPH5u+ooRO7qmIwB6zA0UWZ7ZCDKxESONbjBghFgKqXTbQUF1Yu0daNF6MUYUn0AtoS18gSVWDz7Ceg==" saltValue="2y8cZZqCtdCrMdJ5HYBkhA==" spinCount="100000" sheet="1" objects="1" scenarios="1" selectLockedCells="1"/>
  <mergeCells count="30">
    <mergeCell ref="E52:K52"/>
    <mergeCell ref="E53:K53"/>
    <mergeCell ref="G18:K18"/>
    <mergeCell ref="J4:K4"/>
    <mergeCell ref="E38:F38"/>
    <mergeCell ref="B40:F40"/>
    <mergeCell ref="D5:E5"/>
    <mergeCell ref="D6:E6"/>
    <mergeCell ref="D4:E4"/>
    <mergeCell ref="B12:E14"/>
    <mergeCell ref="E23:F23"/>
    <mergeCell ref="E16:F16"/>
    <mergeCell ref="B9:F9"/>
    <mergeCell ref="J5:K5"/>
    <mergeCell ref="E55:F55"/>
    <mergeCell ref="G24:K24"/>
    <mergeCell ref="G29:K29"/>
    <mergeCell ref="G35:K35"/>
    <mergeCell ref="G37:K37"/>
    <mergeCell ref="E28:F28"/>
    <mergeCell ref="E34:F34"/>
    <mergeCell ref="E36:F36"/>
    <mergeCell ref="B48:K48"/>
    <mergeCell ref="B50:D50"/>
    <mergeCell ref="B51:D51"/>
    <mergeCell ref="B49:K49"/>
    <mergeCell ref="B52:D52"/>
    <mergeCell ref="B53:D53"/>
    <mergeCell ref="E50:K50"/>
    <mergeCell ref="E51:K51"/>
  </mergeCells>
  <conditionalFormatting sqref="G45:J45">
    <cfRule type="cellIs" dxfId="0" priority="1" operator="lessThan">
      <formula>0</formula>
    </cfRule>
  </conditionalFormatting>
  <dataValidations count="6">
    <dataValidation type="custom" operator="greaterThanOrEqual" showInputMessage="1" showErrorMessage="1" errorTitle="Data Error" error="Only $15 payment amounts should be entered here. Other payment amounts should be entered in either the $30 area or the &quot;Other&quot; area." sqref="G40 G38" xr:uid="{00000000-0002-0000-0000-000006000000}">
      <formula1>AND(MOD(G38,15)=0,G38&gt;-1,$J$5="Overwrite",ROUND(G38,2)=G38)=TRUE</formula1>
    </dataValidation>
    <dataValidation type="custom" allowBlank="1" showInputMessage="1" showErrorMessage="1" sqref="G12:J15 G30:J33 G27:J27 G36:J36 G43:J43 G9:J9" xr:uid="{1F640594-F167-45E5-81A3-2DDDEA0E4D73}">
      <formula1>AND(G9=ROUND(G9,2),G9&gt;-0.01)</formula1>
    </dataValidation>
    <dataValidation type="custom" operator="greaterThanOrEqual" showInputMessage="1" showErrorMessage="1" sqref="G22:J22" xr:uid="{327E6D1F-DB73-459E-AADE-B52C1B65B38B}">
      <formula1>AND(G22=ROUND(G22,2),G22&gt;-0.01)</formula1>
    </dataValidation>
    <dataValidation type="custom" operator="greaterThanOrEqual" showInputMessage="1" showErrorMessage="1" errorTitle="Data Error" error="Only $15 payment amounts should be entered here. Other payment amounts should be entered in either the $30 area or the &quot;Other&quot; area." sqref="G25:J25 G20:J20" xr:uid="{2C4A3807-C6B2-41FB-9851-86743FF09DC8}">
      <formula1>AND(G20=ROUND(G20,2),G20&gt;-0.01,MOD(G20,15)=0)</formula1>
    </dataValidation>
    <dataValidation type="custom" operator="greaterThanOrEqual" showInputMessage="1" showErrorMessage="1" errorTitle="Data Error" error="Only $30 payments should be entered here. $15 payments should be entered above and all other payment amounts should be entered in &quot;Other&quot;." sqref="G21:J21" xr:uid="{ECBCE84F-2A93-426D-A9B9-D9C3F8CC3553}">
      <formula1>AND(G21=ROUND(G21,2),G21&gt;-0.01,MOD(G21,30)=0)</formula1>
    </dataValidation>
    <dataValidation type="custom" allowBlank="1" showInputMessage="1" showErrorMessage="1" sqref="G26:J26" xr:uid="{273C4E7E-CE0A-4BA7-BF0A-2605338E982D}">
      <formula1>AND(G26=ROUND(G26,2),G26&gt;-0.01,MOD(G26,30)=0)</formula1>
    </dataValidation>
  </dataValidations>
  <pageMargins left="0.25" right="0.25" top="0.5" bottom="0.5" header="0.25" footer="0.25"/>
  <pageSetup paperSize="3" scale="73" orientation="portrait" r:id="rId1"/>
  <headerFooter>
    <oddFooter>&amp;L&amp;"+,Regular"&amp;8&amp;K03+000Page &amp;P of &amp;N&amp;C&amp;"+,Regular"&amp;8&amp;K03+000Printed: &amp;D &amp;T&amp;R&amp;"+,Regular"&amp;8&amp;K03+000&amp;F</oddFooter>
  </headerFooter>
  <ignoredErrors>
    <ignoredError sqref="K20:K21 K25:K26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C000000}">
          <x14:formula1>
            <xm:f>LookupData!$B$20:$B$86</xm:f>
          </x14:formula1>
          <xm:sqref>D4:E4</xm:sqref>
        </x14:dataValidation>
        <x14:dataValidation type="list" allowBlank="1" showInputMessage="1" showErrorMessage="1" xr:uid="{00000000-0002-0000-0000-00000D000000}">
          <x14:formula1>
            <xm:f>LookupData!$C$3:$C$6</xm:f>
          </x14:formula1>
          <xm:sqref>G4</xm:sqref>
        </x14:dataValidation>
        <x14:dataValidation type="list" allowBlank="1" showInputMessage="1" showErrorMessage="1" xr:uid="{00000000-0002-0000-0000-00000E000000}">
          <x14:formula1>
            <xm:f>LookupData!$A$3:$A$12</xm:f>
          </x14:formula1>
          <xm:sqref>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J210"/>
  <sheetViews>
    <sheetView workbookViewId="0">
      <selection activeCell="R1" sqref="R1"/>
    </sheetView>
  </sheetViews>
  <sheetFormatPr defaultColWidth="8.84375" defaultRowHeight="13.5" x14ac:dyDescent="0.35"/>
  <cols>
    <col min="1" max="1" width="16.23046875" style="6" customWidth="1"/>
    <col min="2" max="3" width="8.07421875" style="6" customWidth="1"/>
    <col min="4" max="4" width="10.3046875" style="6" customWidth="1"/>
    <col min="5" max="16384" width="8.84375" style="6"/>
  </cols>
  <sheetData>
    <row r="1" spans="1:22" ht="15" x14ac:dyDescent="0.4">
      <c r="A1" s="5" t="s">
        <v>96</v>
      </c>
      <c r="B1" s="6" t="s">
        <v>189</v>
      </c>
      <c r="D1" s="5" t="s">
        <v>97</v>
      </c>
      <c r="E1" s="6" t="str">
        <f>IF(Actual_Costs!D4="","None",Actual_Costs!D4)</f>
        <v>None</v>
      </c>
      <c r="G1" s="7" t="s">
        <v>98</v>
      </c>
      <c r="H1" s="8" t="s">
        <v>99</v>
      </c>
      <c r="I1" s="8" t="s">
        <v>100</v>
      </c>
      <c r="J1" s="8" t="s">
        <v>101</v>
      </c>
      <c r="K1" s="8" t="s">
        <v>102</v>
      </c>
      <c r="L1" s="9" t="s">
        <v>103</v>
      </c>
      <c r="S1"/>
      <c r="T1"/>
      <c r="U1"/>
      <c r="V1"/>
    </row>
    <row r="2" spans="1:22" x14ac:dyDescent="0.35">
      <c r="A2" s="5" t="s">
        <v>104</v>
      </c>
      <c r="B2" s="6" t="s">
        <v>190</v>
      </c>
      <c r="G2" s="10">
        <v>1</v>
      </c>
      <c r="H2" s="11" t="s">
        <v>170</v>
      </c>
      <c r="I2" s="11" t="s">
        <v>105</v>
      </c>
      <c r="J2" s="11" t="s">
        <v>184</v>
      </c>
      <c r="K2" s="11">
        <v>20</v>
      </c>
      <c r="L2" s="12">
        <v>40</v>
      </c>
    </row>
    <row r="3" spans="1:22" x14ac:dyDescent="0.35">
      <c r="G3" s="10">
        <v>2</v>
      </c>
      <c r="H3" s="11"/>
      <c r="I3" s="11"/>
      <c r="J3" s="11"/>
      <c r="K3" s="11"/>
      <c r="L3" s="12"/>
    </row>
    <row r="4" spans="1:22" x14ac:dyDescent="0.35">
      <c r="G4" s="10">
        <v>3</v>
      </c>
      <c r="H4" s="11"/>
      <c r="I4" s="11"/>
      <c r="J4" s="11"/>
      <c r="K4" s="11"/>
      <c r="L4" s="12"/>
    </row>
    <row r="5" spans="1:22" x14ac:dyDescent="0.35">
      <c r="A5" s="13" t="s">
        <v>106</v>
      </c>
      <c r="B5" s="14">
        <v>44155</v>
      </c>
      <c r="G5" s="10">
        <v>4</v>
      </c>
      <c r="H5" s="11"/>
      <c r="I5" s="11"/>
      <c r="J5" s="11"/>
      <c r="K5" s="11"/>
      <c r="L5" s="12"/>
    </row>
    <row r="6" spans="1:22" x14ac:dyDescent="0.35">
      <c r="A6" s="13" t="s">
        <v>107</v>
      </c>
      <c r="B6" s="15"/>
      <c r="G6" s="10">
        <v>5</v>
      </c>
      <c r="L6" s="12"/>
    </row>
    <row r="7" spans="1:22" x14ac:dyDescent="0.35">
      <c r="A7" s="13" t="s">
        <v>108</v>
      </c>
      <c r="B7" s="6" t="str">
        <f>TEXT(B5,"MMM")</f>
        <v>Nov</v>
      </c>
      <c r="G7" s="10">
        <v>6</v>
      </c>
      <c r="H7" s="11"/>
      <c r="I7" s="11"/>
      <c r="J7" s="11"/>
      <c r="K7" s="11"/>
      <c r="L7" s="12"/>
    </row>
    <row r="8" spans="1:22" x14ac:dyDescent="0.35">
      <c r="A8" s="13" t="s">
        <v>109</v>
      </c>
      <c r="B8" s="6" t="str">
        <f>IF(Actual_Costs!F5="",1,Actual_Costs!F5)</f>
        <v xml:space="preserve">Version #: </v>
      </c>
      <c r="G8" s="10">
        <v>7</v>
      </c>
      <c r="H8" s="11"/>
      <c r="I8" s="11"/>
      <c r="J8" s="11"/>
      <c r="K8" s="11"/>
      <c r="L8" s="12"/>
    </row>
    <row r="9" spans="1:22" x14ac:dyDescent="0.35">
      <c r="A9" s="13" t="s">
        <v>110</v>
      </c>
      <c r="B9" s="16" t="str">
        <f>IF(Actual_Costs!G4="",INDEX(LookupData!E3:E14,MATCH(TEXT(EDATE(B5,-1),"MMM"),LookupData!D3:D14,0)),Actual_Costs!G4)</f>
        <v>October-December</v>
      </c>
      <c r="C9" s="6" t="str">
        <f>INDEX(LookupData!F3:F14,MATCH(ReportInfo!B9,LookupData!E3:E14,0))</f>
        <v>Qtr 1</v>
      </c>
      <c r="D9" s="6" t="str">
        <f>INDEX(LookupData!G3:G14,MATCH(ReportInfo!B9,LookupData!E3:E14,0))</f>
        <v>Qtr1</v>
      </c>
      <c r="G9" s="10">
        <v>8</v>
      </c>
      <c r="H9" s="11"/>
      <c r="I9" s="11"/>
      <c r="J9" s="11"/>
      <c r="K9" s="11"/>
      <c r="L9" s="12"/>
    </row>
    <row r="10" spans="1:22" x14ac:dyDescent="0.35">
      <c r="A10" s="13" t="s">
        <v>111</v>
      </c>
      <c r="B10" s="6" t="str">
        <f>E1&amp;" "&amp;B1&amp;" "&amp;D9&amp;" Ver"&amp;B8&amp;" "&amp;TEXT(B5,"Mmddyy")&amp;".xlsx"</f>
        <v>None Jury Act Qtr1 VerVersion #:  112020.xlsx</v>
      </c>
      <c r="G10" s="10">
        <v>9</v>
      </c>
      <c r="H10" s="11"/>
      <c r="I10" s="11"/>
      <c r="J10" s="11"/>
      <c r="K10" s="11"/>
      <c r="L10" s="12"/>
    </row>
    <row r="11" spans="1:22" x14ac:dyDescent="0.35">
      <c r="A11" s="13" t="s">
        <v>112</v>
      </c>
      <c r="B11" s="6" t="str">
        <f>"R:\!CFY2021\Incoming Reports\Jury Mgmt Actuals\"&amp;C9&amp;"\"</f>
        <v>R:\!CFY2021\Incoming Reports\Jury Mgmt Actuals\Qtr 1\</v>
      </c>
      <c r="G11" s="10">
        <v>10</v>
      </c>
      <c r="H11" s="11"/>
      <c r="I11" s="11"/>
      <c r="J11" s="11"/>
      <c r="K11" s="11"/>
      <c r="L11" s="12"/>
    </row>
    <row r="12" spans="1:22" ht="14" thickBot="1" x14ac:dyDescent="0.4">
      <c r="G12" s="17">
        <v>11</v>
      </c>
      <c r="H12" s="18"/>
      <c r="I12" s="18"/>
      <c r="J12" s="18"/>
      <c r="K12" s="18"/>
      <c r="L12" s="19"/>
    </row>
    <row r="13" spans="1:22" x14ac:dyDescent="0.35">
      <c r="A13" s="13" t="s">
        <v>113</v>
      </c>
      <c r="B13" s="6">
        <v>1</v>
      </c>
      <c r="G13" s="11"/>
      <c r="H13" s="11"/>
      <c r="I13" s="11"/>
      <c r="J13" s="11"/>
      <c r="K13" s="11"/>
      <c r="L13" s="11"/>
      <c r="M13" s="11"/>
      <c r="N13" s="11"/>
      <c r="O13" s="11"/>
    </row>
    <row r="14" spans="1:22" x14ac:dyDescent="0.35">
      <c r="G14" s="11"/>
      <c r="H14" s="11"/>
      <c r="I14" s="11"/>
      <c r="J14" s="11"/>
      <c r="K14" s="11"/>
      <c r="L14" s="11"/>
      <c r="M14" s="11"/>
      <c r="N14" s="11"/>
      <c r="O14" s="11"/>
    </row>
    <row r="20" spans="1:17" ht="27" x14ac:dyDescent="0.35">
      <c r="A20" s="5" t="s">
        <v>114</v>
      </c>
      <c r="B20" s="5" t="s">
        <v>115</v>
      </c>
      <c r="C20" s="5" t="s">
        <v>116</v>
      </c>
      <c r="D20" s="5" t="s">
        <v>171</v>
      </c>
      <c r="E20" s="5" t="s">
        <v>172</v>
      </c>
      <c r="F20" s="5" t="s">
        <v>173</v>
      </c>
      <c r="G20" s="5" t="s">
        <v>174</v>
      </c>
      <c r="H20" s="5" t="s">
        <v>175</v>
      </c>
      <c r="I20" s="5" t="s">
        <v>176</v>
      </c>
      <c r="J20" s="5" t="s">
        <v>177</v>
      </c>
      <c r="K20" s="5" t="s">
        <v>178</v>
      </c>
      <c r="L20" s="5" t="s">
        <v>179</v>
      </c>
      <c r="M20" s="5" t="s">
        <v>180</v>
      </c>
      <c r="N20" s="5" t="s">
        <v>181</v>
      </c>
      <c r="O20" s="5" t="s">
        <v>117</v>
      </c>
    </row>
    <row r="21" spans="1:17" x14ac:dyDescent="0.35">
      <c r="A21" s="6">
        <f>IFERROR(INDEX(LookupData!A20:A86,MATCH(E1,LookupData!B20:B86,0)),0)</f>
        <v>0</v>
      </c>
      <c r="B21" s="6">
        <v>18</v>
      </c>
      <c r="C21" s="6" t="s">
        <v>133</v>
      </c>
      <c r="D21" s="6" t="s">
        <v>118</v>
      </c>
      <c r="E21" s="6" t="s">
        <v>119</v>
      </c>
      <c r="F21" s="6" t="s">
        <v>120</v>
      </c>
      <c r="G21" s="21">
        <f>Actual_Costs!G9</f>
        <v>0</v>
      </c>
      <c r="H21" s="21">
        <f>Actual_Costs!H9</f>
        <v>0</v>
      </c>
      <c r="I21" s="21">
        <f>Actual_Costs!I9</f>
        <v>0</v>
      </c>
      <c r="J21" s="21">
        <f>Actual_Costs!J9</f>
        <v>0</v>
      </c>
      <c r="K21" s="20"/>
      <c r="L21" s="20"/>
      <c r="M21" s="20"/>
      <c r="N21" s="20"/>
      <c r="O21" s="20">
        <v>7</v>
      </c>
      <c r="P21" s="6">
        <v>4</v>
      </c>
      <c r="Q21" s="6">
        <f>4+20</f>
        <v>24</v>
      </c>
    </row>
    <row r="22" spans="1:17" x14ac:dyDescent="0.35">
      <c r="A22" s="6">
        <f>A21</f>
        <v>0</v>
      </c>
      <c r="B22" s="6">
        <f>B21</f>
        <v>18</v>
      </c>
      <c r="C22" s="6" t="s">
        <v>133</v>
      </c>
      <c r="D22" s="6" t="s">
        <v>118</v>
      </c>
      <c r="E22" s="6" t="s">
        <v>121</v>
      </c>
      <c r="F22" s="6" t="s">
        <v>1</v>
      </c>
      <c r="G22" s="21">
        <f>Actual_Costs!G12</f>
        <v>0</v>
      </c>
      <c r="H22" s="21">
        <f>Actual_Costs!H12</f>
        <v>0</v>
      </c>
      <c r="I22" s="21">
        <f>Actual_Costs!I12</f>
        <v>0</v>
      </c>
      <c r="J22" s="21">
        <f>Actual_Costs!J12</f>
        <v>0</v>
      </c>
      <c r="O22" s="20">
        <v>7</v>
      </c>
      <c r="P22" s="6">
        <v>5</v>
      </c>
    </row>
    <row r="23" spans="1:17" x14ac:dyDescent="0.35">
      <c r="A23" s="6">
        <f t="shared" ref="A23:B38" si="0">A22</f>
        <v>0</v>
      </c>
      <c r="B23" s="6">
        <f t="shared" si="0"/>
        <v>18</v>
      </c>
      <c r="C23" s="6" t="s">
        <v>133</v>
      </c>
      <c r="D23" s="6" t="s">
        <v>118</v>
      </c>
      <c r="E23" s="6" t="s">
        <v>121</v>
      </c>
      <c r="F23" s="6" t="s">
        <v>12</v>
      </c>
      <c r="G23" s="21">
        <f>Actual_Costs!G13</f>
        <v>0</v>
      </c>
      <c r="H23" s="21">
        <f>Actual_Costs!H13</f>
        <v>0</v>
      </c>
      <c r="I23" s="21">
        <f>Actual_Costs!I13</f>
        <v>0</v>
      </c>
      <c r="J23" s="21">
        <f>Actual_Costs!J13</f>
        <v>0</v>
      </c>
      <c r="O23" s="20">
        <v>7</v>
      </c>
      <c r="P23" s="6">
        <v>6</v>
      </c>
    </row>
    <row r="24" spans="1:17" x14ac:dyDescent="0.35">
      <c r="A24" s="6">
        <f t="shared" si="0"/>
        <v>0</v>
      </c>
      <c r="B24" s="6">
        <f t="shared" si="0"/>
        <v>18</v>
      </c>
      <c r="C24" s="6" t="s">
        <v>133</v>
      </c>
      <c r="D24" s="6" t="s">
        <v>118</v>
      </c>
      <c r="E24" s="6" t="s">
        <v>121</v>
      </c>
      <c r="F24" s="6" t="s">
        <v>13</v>
      </c>
      <c r="G24" s="21">
        <f>Actual_Costs!G14</f>
        <v>0</v>
      </c>
      <c r="H24" s="21">
        <f>Actual_Costs!H14</f>
        <v>0</v>
      </c>
      <c r="I24" s="21">
        <f>Actual_Costs!I14</f>
        <v>0</v>
      </c>
      <c r="J24" s="21">
        <f>Actual_Costs!J14</f>
        <v>0</v>
      </c>
      <c r="O24" s="20">
        <v>7</v>
      </c>
      <c r="P24" s="6">
        <v>7</v>
      </c>
    </row>
    <row r="25" spans="1:17" x14ac:dyDescent="0.35">
      <c r="A25" s="6">
        <f t="shared" si="0"/>
        <v>0</v>
      </c>
      <c r="B25" s="6">
        <f t="shared" si="0"/>
        <v>18</v>
      </c>
      <c r="C25" s="6" t="s">
        <v>133</v>
      </c>
      <c r="D25" s="6" t="s">
        <v>118</v>
      </c>
      <c r="E25" s="6" t="s">
        <v>121</v>
      </c>
      <c r="F25" s="6" t="s">
        <v>75</v>
      </c>
      <c r="G25" s="21">
        <f>Actual_Costs!G15</f>
        <v>0</v>
      </c>
      <c r="H25" s="21">
        <f>Actual_Costs!H15</f>
        <v>0</v>
      </c>
      <c r="I25" s="21">
        <f>Actual_Costs!I15</f>
        <v>0</v>
      </c>
      <c r="J25" s="21">
        <f>Actual_Costs!J15</f>
        <v>0</v>
      </c>
      <c r="K25" s="6" t="str">
        <f>IF(ISBLANK(Actual_Costs!G15),"",Actual_Costs!G55)</f>
        <v/>
      </c>
      <c r="L25" s="6" t="str">
        <f>IF(ISBLANK(Actual_Costs!H15),"",Actual_Costs!H55)</f>
        <v/>
      </c>
      <c r="M25" s="6" t="str">
        <f>IF(ISBLANK(Actual_Costs!I15),"",Actual_Costs!I55)</f>
        <v/>
      </c>
      <c r="N25" s="6" t="str">
        <f>IF(ISBLANK(Actual_Costs!J15),"",Actual_Costs!J55)</f>
        <v/>
      </c>
      <c r="O25" s="20">
        <v>7</v>
      </c>
      <c r="P25" s="6">
        <v>8</v>
      </c>
    </row>
    <row r="26" spans="1:17" x14ac:dyDescent="0.35">
      <c r="A26" s="6">
        <f t="shared" si="0"/>
        <v>0</v>
      </c>
      <c r="B26" s="6">
        <f t="shared" si="0"/>
        <v>18</v>
      </c>
      <c r="C26" s="6" t="s">
        <v>133</v>
      </c>
      <c r="D26" s="6" t="s">
        <v>118</v>
      </c>
      <c r="E26" s="6" t="s">
        <v>2</v>
      </c>
      <c r="F26" s="6" t="s">
        <v>122</v>
      </c>
      <c r="G26" s="21">
        <f>Actual_Costs!G20</f>
        <v>0</v>
      </c>
      <c r="H26" s="21">
        <f>Actual_Costs!H20</f>
        <v>0</v>
      </c>
      <c r="I26" s="21">
        <f>Actual_Costs!I20</f>
        <v>0</v>
      </c>
      <c r="J26" s="21">
        <f>Actual_Costs!J20</f>
        <v>0</v>
      </c>
      <c r="O26" s="20">
        <v>7</v>
      </c>
      <c r="P26" s="6">
        <v>9</v>
      </c>
    </row>
    <row r="27" spans="1:17" x14ac:dyDescent="0.35">
      <c r="A27" s="6">
        <f t="shared" si="0"/>
        <v>0</v>
      </c>
      <c r="B27" s="6">
        <f t="shared" si="0"/>
        <v>18</v>
      </c>
      <c r="C27" s="6" t="s">
        <v>133</v>
      </c>
      <c r="D27" s="6" t="s">
        <v>118</v>
      </c>
      <c r="E27" s="6" t="s">
        <v>2</v>
      </c>
      <c r="F27" s="6" t="s">
        <v>123</v>
      </c>
      <c r="G27" s="21">
        <f>Actual_Costs!G21</f>
        <v>0</v>
      </c>
      <c r="H27" s="21">
        <f>Actual_Costs!H21</f>
        <v>0</v>
      </c>
      <c r="I27" s="21">
        <f>Actual_Costs!I21</f>
        <v>0</v>
      </c>
      <c r="J27" s="21">
        <f>Actual_Costs!J21</f>
        <v>0</v>
      </c>
      <c r="O27" s="20">
        <v>7</v>
      </c>
      <c r="P27" s="6">
        <v>10</v>
      </c>
    </row>
    <row r="28" spans="1:17" x14ac:dyDescent="0.35">
      <c r="A28" s="6">
        <f t="shared" si="0"/>
        <v>0</v>
      </c>
      <c r="B28" s="6">
        <f t="shared" si="0"/>
        <v>18</v>
      </c>
      <c r="C28" s="6" t="s">
        <v>133</v>
      </c>
      <c r="D28" s="6" t="s">
        <v>118</v>
      </c>
      <c r="E28" s="6" t="s">
        <v>2</v>
      </c>
      <c r="F28" s="6" t="s">
        <v>124</v>
      </c>
      <c r="G28" s="21">
        <f>Actual_Costs!G22</f>
        <v>0</v>
      </c>
      <c r="H28" s="21">
        <f>Actual_Costs!H22</f>
        <v>0</v>
      </c>
      <c r="I28" s="21">
        <f>Actual_Costs!I22</f>
        <v>0</v>
      </c>
      <c r="J28" s="21">
        <f>Actual_Costs!J22</f>
        <v>0</v>
      </c>
      <c r="O28" s="20">
        <v>7</v>
      </c>
      <c r="P28" s="6">
        <v>11</v>
      </c>
    </row>
    <row r="29" spans="1:17" x14ac:dyDescent="0.35">
      <c r="A29" s="6">
        <f t="shared" si="0"/>
        <v>0</v>
      </c>
      <c r="B29" s="6">
        <f t="shared" si="0"/>
        <v>18</v>
      </c>
      <c r="C29" s="6" t="s">
        <v>133</v>
      </c>
      <c r="D29" s="6" t="s">
        <v>118</v>
      </c>
      <c r="E29" s="6" t="s">
        <v>2</v>
      </c>
      <c r="F29" s="6" t="s">
        <v>125</v>
      </c>
      <c r="G29" s="21">
        <f>Actual_Costs!G25</f>
        <v>0</v>
      </c>
      <c r="H29" s="21">
        <f>Actual_Costs!H25</f>
        <v>0</v>
      </c>
      <c r="I29" s="21">
        <f>Actual_Costs!I25</f>
        <v>0</v>
      </c>
      <c r="J29" s="21">
        <f>Actual_Costs!J25</f>
        <v>0</v>
      </c>
      <c r="O29" s="20">
        <v>7</v>
      </c>
      <c r="P29" s="6">
        <v>12</v>
      </c>
    </row>
    <row r="30" spans="1:17" x14ac:dyDescent="0.35">
      <c r="A30" s="6">
        <f t="shared" si="0"/>
        <v>0</v>
      </c>
      <c r="B30" s="6">
        <f t="shared" si="0"/>
        <v>18</v>
      </c>
      <c r="C30" s="6" t="s">
        <v>133</v>
      </c>
      <c r="D30" s="6" t="s">
        <v>118</v>
      </c>
      <c r="E30" s="6" t="s">
        <v>2</v>
      </c>
      <c r="F30" s="6" t="s">
        <v>126</v>
      </c>
      <c r="G30" s="21">
        <f>Actual_Costs!G26</f>
        <v>0</v>
      </c>
      <c r="H30" s="21">
        <f>Actual_Costs!H26</f>
        <v>0</v>
      </c>
      <c r="I30" s="21">
        <f>Actual_Costs!I26</f>
        <v>0</v>
      </c>
      <c r="J30" s="21">
        <f>Actual_Costs!J26</f>
        <v>0</v>
      </c>
      <c r="O30" s="20">
        <v>7</v>
      </c>
      <c r="P30" s="6">
        <v>13</v>
      </c>
    </row>
    <row r="31" spans="1:17" x14ac:dyDescent="0.35">
      <c r="A31" s="6">
        <f t="shared" si="0"/>
        <v>0</v>
      </c>
      <c r="B31" s="6">
        <f t="shared" si="0"/>
        <v>18</v>
      </c>
      <c r="C31" s="6" t="s">
        <v>133</v>
      </c>
      <c r="D31" s="6" t="s">
        <v>118</v>
      </c>
      <c r="E31" s="6" t="s">
        <v>2</v>
      </c>
      <c r="F31" s="6" t="s">
        <v>127</v>
      </c>
      <c r="G31" s="21">
        <f>Actual_Costs!G27</f>
        <v>0</v>
      </c>
      <c r="H31" s="21">
        <f>Actual_Costs!H27</f>
        <v>0</v>
      </c>
      <c r="I31" s="21">
        <f>Actual_Costs!I27</f>
        <v>0</v>
      </c>
      <c r="J31" s="21">
        <f>Actual_Costs!J27</f>
        <v>0</v>
      </c>
      <c r="O31" s="20">
        <v>7</v>
      </c>
      <c r="P31" s="6">
        <v>14</v>
      </c>
    </row>
    <row r="32" spans="1:17" x14ac:dyDescent="0.35">
      <c r="A32" s="6">
        <f t="shared" si="0"/>
        <v>0</v>
      </c>
      <c r="B32" s="6">
        <f t="shared" si="0"/>
        <v>18</v>
      </c>
      <c r="C32" s="6" t="s">
        <v>133</v>
      </c>
      <c r="D32" s="6" t="s">
        <v>118</v>
      </c>
      <c r="E32" s="6" t="s">
        <v>2</v>
      </c>
      <c r="F32" s="6" t="s">
        <v>128</v>
      </c>
      <c r="G32" s="21">
        <f>Actual_Costs!G30</f>
        <v>0</v>
      </c>
      <c r="H32" s="21">
        <f>Actual_Costs!H30</f>
        <v>0</v>
      </c>
      <c r="I32" s="21">
        <f>Actual_Costs!I30</f>
        <v>0</v>
      </c>
      <c r="J32" s="21">
        <f>Actual_Costs!J30</f>
        <v>0</v>
      </c>
      <c r="O32" s="20">
        <v>7</v>
      </c>
      <c r="P32" s="6">
        <v>15</v>
      </c>
    </row>
    <row r="33" spans="1:16" x14ac:dyDescent="0.35">
      <c r="A33" s="6">
        <f t="shared" si="0"/>
        <v>0</v>
      </c>
      <c r="B33" s="6">
        <f t="shared" si="0"/>
        <v>18</v>
      </c>
      <c r="C33" s="6" t="s">
        <v>133</v>
      </c>
      <c r="D33" s="6" t="s">
        <v>118</v>
      </c>
      <c r="E33" s="6" t="s">
        <v>2</v>
      </c>
      <c r="F33" s="6" t="s">
        <v>129</v>
      </c>
      <c r="G33" s="21">
        <f>Actual_Costs!G31</f>
        <v>0</v>
      </c>
      <c r="H33" s="21">
        <f>Actual_Costs!H31</f>
        <v>0</v>
      </c>
      <c r="I33" s="21">
        <f>Actual_Costs!I31</f>
        <v>0</v>
      </c>
      <c r="J33" s="21">
        <f>Actual_Costs!J31</f>
        <v>0</v>
      </c>
      <c r="O33" s="20">
        <v>7</v>
      </c>
      <c r="P33" s="6">
        <v>16</v>
      </c>
    </row>
    <row r="34" spans="1:16" x14ac:dyDescent="0.35">
      <c r="A34" s="6">
        <f t="shared" si="0"/>
        <v>0</v>
      </c>
      <c r="B34" s="6">
        <f t="shared" si="0"/>
        <v>18</v>
      </c>
      <c r="C34" s="6" t="s">
        <v>133</v>
      </c>
      <c r="D34" s="6" t="s">
        <v>118</v>
      </c>
      <c r="E34" s="6" t="s">
        <v>2</v>
      </c>
      <c r="F34" s="6" t="s">
        <v>130</v>
      </c>
      <c r="G34" s="21">
        <f>Actual_Costs!G32</f>
        <v>0</v>
      </c>
      <c r="H34" s="21">
        <f>Actual_Costs!H32</f>
        <v>0</v>
      </c>
      <c r="I34" s="21">
        <f>Actual_Costs!I32</f>
        <v>0</v>
      </c>
      <c r="J34" s="21">
        <f>Actual_Costs!J32</f>
        <v>0</v>
      </c>
      <c r="O34" s="20">
        <v>7</v>
      </c>
      <c r="P34" s="6">
        <v>17</v>
      </c>
    </row>
    <row r="35" spans="1:16" x14ac:dyDescent="0.35">
      <c r="A35" s="6">
        <f t="shared" si="0"/>
        <v>0</v>
      </c>
      <c r="B35" s="6">
        <f t="shared" si="0"/>
        <v>18</v>
      </c>
      <c r="C35" s="6" t="s">
        <v>133</v>
      </c>
      <c r="D35" s="6" t="s">
        <v>118</v>
      </c>
      <c r="E35" s="6" t="s">
        <v>2</v>
      </c>
      <c r="F35" s="6" t="s">
        <v>131</v>
      </c>
      <c r="G35" s="21">
        <f>Actual_Costs!G33</f>
        <v>0</v>
      </c>
      <c r="H35" s="21">
        <f>Actual_Costs!H33</f>
        <v>0</v>
      </c>
      <c r="I35" s="21">
        <f>Actual_Costs!I33</f>
        <v>0</v>
      </c>
      <c r="J35" s="21">
        <f>Actual_Costs!J33</f>
        <v>0</v>
      </c>
      <c r="O35" s="20">
        <v>7</v>
      </c>
      <c r="P35" s="6">
        <v>18</v>
      </c>
    </row>
    <row r="36" spans="1:16" x14ac:dyDescent="0.35">
      <c r="A36" s="6">
        <f t="shared" si="0"/>
        <v>0</v>
      </c>
      <c r="B36" s="6">
        <f t="shared" si="0"/>
        <v>18</v>
      </c>
      <c r="C36" s="6" t="s">
        <v>133</v>
      </c>
      <c r="D36" s="6" t="s">
        <v>118</v>
      </c>
      <c r="E36" s="6" t="s">
        <v>2</v>
      </c>
      <c r="F36" s="6" t="s">
        <v>10</v>
      </c>
      <c r="G36" s="21">
        <f>Actual_Costs!G36</f>
        <v>0</v>
      </c>
      <c r="H36" s="21">
        <f>Actual_Costs!H36</f>
        <v>0</v>
      </c>
      <c r="I36" s="21">
        <f>Actual_Costs!I36</f>
        <v>0</v>
      </c>
      <c r="J36" s="21">
        <f>Actual_Costs!J36</f>
        <v>0</v>
      </c>
      <c r="O36" s="20">
        <v>7</v>
      </c>
      <c r="P36" s="6">
        <v>19</v>
      </c>
    </row>
    <row r="37" spans="1:16" x14ac:dyDescent="0.35">
      <c r="A37" s="6">
        <f t="shared" si="0"/>
        <v>0</v>
      </c>
      <c r="B37" s="6">
        <f t="shared" si="0"/>
        <v>18</v>
      </c>
      <c r="C37" s="6" t="s">
        <v>133</v>
      </c>
      <c r="D37" s="6" t="s">
        <v>118</v>
      </c>
      <c r="E37" s="6" t="s">
        <v>207</v>
      </c>
      <c r="F37" s="6" t="s">
        <v>120</v>
      </c>
      <c r="G37" s="21">
        <f>Actual_Costs!G40</f>
        <v>0</v>
      </c>
      <c r="H37" s="21">
        <f>Actual_Costs!H40</f>
        <v>0</v>
      </c>
      <c r="I37" s="21">
        <f>Actual_Costs!I40</f>
        <v>0</v>
      </c>
      <c r="J37" s="21">
        <f>Actual_Costs!J40</f>
        <v>0</v>
      </c>
      <c r="O37" s="20">
        <v>7</v>
      </c>
      <c r="P37" s="6">
        <v>20</v>
      </c>
    </row>
    <row r="38" spans="1:16" x14ac:dyDescent="0.35">
      <c r="A38" s="6">
        <f t="shared" si="0"/>
        <v>0</v>
      </c>
      <c r="B38" s="6">
        <f t="shared" si="0"/>
        <v>18</v>
      </c>
      <c r="C38" s="6" t="s">
        <v>133</v>
      </c>
      <c r="D38" s="6" t="s">
        <v>182</v>
      </c>
      <c r="E38" s="6" t="s">
        <v>183</v>
      </c>
      <c r="F38" s="6" t="s">
        <v>120</v>
      </c>
      <c r="G38" s="21">
        <f>Actual_Costs!G43</f>
        <v>0</v>
      </c>
      <c r="H38" s="21">
        <f>Actual_Costs!H43</f>
        <v>0</v>
      </c>
      <c r="I38" s="21">
        <f>Actual_Costs!I43</f>
        <v>0</v>
      </c>
      <c r="J38" s="21">
        <f>Actual_Costs!J43</f>
        <v>0</v>
      </c>
      <c r="O38" s="20">
        <v>7</v>
      </c>
      <c r="P38" s="6">
        <v>21</v>
      </c>
    </row>
    <row r="39" spans="1:16" x14ac:dyDescent="0.35">
      <c r="A39" s="6">
        <f t="shared" ref="A39:B39" si="1">A38</f>
        <v>0</v>
      </c>
      <c r="B39" s="6">
        <f t="shared" si="1"/>
        <v>18</v>
      </c>
      <c r="C39" s="6" t="s">
        <v>133</v>
      </c>
      <c r="D39" s="6" t="s">
        <v>208</v>
      </c>
      <c r="E39" s="6" t="s">
        <v>207</v>
      </c>
      <c r="F39" s="6" t="s">
        <v>210</v>
      </c>
      <c r="K39" s="6">
        <f>Actual_Costs!E50</f>
        <v>0</v>
      </c>
      <c r="L39" s="6">
        <f>Actual_Costs!F50</f>
        <v>0</v>
      </c>
      <c r="M39" s="6">
        <f>Actual_Costs!G50</f>
        <v>0</v>
      </c>
      <c r="N39" s="6">
        <f>Actual_Costs!H50</f>
        <v>0</v>
      </c>
      <c r="O39" s="20">
        <v>7</v>
      </c>
      <c r="P39" s="6">
        <v>22</v>
      </c>
    </row>
    <row r="40" spans="1:16" x14ac:dyDescent="0.35">
      <c r="A40" s="6">
        <f t="shared" ref="A40:B40" si="2">A39</f>
        <v>0</v>
      </c>
      <c r="B40" s="6">
        <f t="shared" si="2"/>
        <v>18</v>
      </c>
      <c r="C40" s="6" t="s">
        <v>133</v>
      </c>
      <c r="D40" s="6" t="s">
        <v>208</v>
      </c>
      <c r="E40" s="6" t="s">
        <v>121</v>
      </c>
      <c r="F40" s="6" t="s">
        <v>209</v>
      </c>
      <c r="K40" s="22">
        <f>Actual_Costs!G55</f>
        <v>0</v>
      </c>
      <c r="L40" s="22">
        <f>Actual_Costs!H55</f>
        <v>0</v>
      </c>
      <c r="M40" s="22">
        <f>Actual_Costs!I55</f>
        <v>0</v>
      </c>
      <c r="N40" s="22">
        <f>Actual_Costs!J55</f>
        <v>0</v>
      </c>
      <c r="O40" s="20">
        <v>7</v>
      </c>
      <c r="P40" s="6">
        <v>23</v>
      </c>
    </row>
    <row r="41" spans="1:16" x14ac:dyDescent="0.35">
      <c r="O41" s="20"/>
    </row>
    <row r="109" spans="24:25" x14ac:dyDescent="0.35">
      <c r="X109" s="20"/>
    </row>
    <row r="110" spans="24:25" x14ac:dyDescent="0.35">
      <c r="X110" s="20"/>
    </row>
    <row r="111" spans="24:25" x14ac:dyDescent="0.35">
      <c r="X111" s="20"/>
    </row>
    <row r="112" spans="24:25" x14ac:dyDescent="0.35">
      <c r="X112" s="20"/>
      <c r="Y112" s="20"/>
    </row>
    <row r="113" spans="24:35" x14ac:dyDescent="0.35">
      <c r="X113" s="20"/>
      <c r="Y113" s="20"/>
      <c r="Z113" s="20"/>
    </row>
    <row r="114" spans="24:35" x14ac:dyDescent="0.35">
      <c r="X114" s="20"/>
      <c r="Y114" s="20"/>
      <c r="Z114" s="20"/>
      <c r="AA114" s="20"/>
      <c r="AB114" s="20"/>
      <c r="AC114" s="20"/>
      <c r="AD114" s="20"/>
      <c r="AE114" s="20"/>
    </row>
    <row r="115" spans="24:35" x14ac:dyDescent="0.35"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</row>
    <row r="116" spans="24:35" x14ac:dyDescent="0.35"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</row>
    <row r="117" spans="24:35" x14ac:dyDescent="0.35"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</row>
    <row r="118" spans="24:35" x14ac:dyDescent="0.35"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</row>
    <row r="119" spans="24:35" x14ac:dyDescent="0.35"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</row>
    <row r="120" spans="24:35" x14ac:dyDescent="0.35"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</row>
    <row r="121" spans="24:35" x14ac:dyDescent="0.35"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</row>
    <row r="122" spans="24:35" x14ac:dyDescent="0.35"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</row>
    <row r="123" spans="24:35" x14ac:dyDescent="0.35"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</row>
    <row r="124" spans="24:35" x14ac:dyDescent="0.35"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</row>
    <row r="125" spans="24:35" x14ac:dyDescent="0.35"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</row>
    <row r="126" spans="24:35" x14ac:dyDescent="0.35"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</row>
    <row r="127" spans="24:35" x14ac:dyDescent="0.35"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</row>
    <row r="128" spans="24:35" x14ac:dyDescent="0.35"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</row>
    <row r="129" spans="24:36" x14ac:dyDescent="0.35"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</row>
    <row r="194" spans="36:36" x14ac:dyDescent="0.35">
      <c r="AJ194" s="22"/>
    </row>
    <row r="195" spans="36:36" x14ac:dyDescent="0.35">
      <c r="AJ195" s="22"/>
    </row>
    <row r="196" spans="36:36" x14ac:dyDescent="0.35">
      <c r="AJ196" s="22"/>
    </row>
    <row r="197" spans="36:36" x14ac:dyDescent="0.35">
      <c r="AJ197" s="22"/>
    </row>
    <row r="198" spans="36:36" x14ac:dyDescent="0.35">
      <c r="AJ198" s="22"/>
    </row>
    <row r="199" spans="36:36" x14ac:dyDescent="0.35">
      <c r="AJ199" s="22"/>
    </row>
    <row r="200" spans="36:36" x14ac:dyDescent="0.35">
      <c r="AJ200" s="22"/>
    </row>
    <row r="201" spans="36:36" x14ac:dyDescent="0.35">
      <c r="AJ201" s="22"/>
    </row>
    <row r="202" spans="36:36" x14ac:dyDescent="0.35">
      <c r="AJ202" s="22"/>
    </row>
    <row r="203" spans="36:36" x14ac:dyDescent="0.35">
      <c r="AJ203" s="22"/>
    </row>
    <row r="204" spans="36:36" x14ac:dyDescent="0.35">
      <c r="AJ204" s="22"/>
    </row>
    <row r="205" spans="36:36" x14ac:dyDescent="0.35">
      <c r="AJ205" s="22"/>
    </row>
    <row r="206" spans="36:36" x14ac:dyDescent="0.35">
      <c r="AJ206" s="22"/>
    </row>
    <row r="207" spans="36:36" x14ac:dyDescent="0.35">
      <c r="AJ207" s="22"/>
    </row>
    <row r="208" spans="36:36" x14ac:dyDescent="0.35">
      <c r="AJ208" s="22"/>
    </row>
    <row r="209" spans="36:36" x14ac:dyDescent="0.35">
      <c r="AJ209" s="22"/>
    </row>
    <row r="210" spans="36:36" x14ac:dyDescent="0.35">
      <c r="AJ210" s="2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228"/>
  <sheetViews>
    <sheetView topLeftCell="A50" workbookViewId="0">
      <selection activeCell="I2" sqref="I2:K2"/>
    </sheetView>
  </sheetViews>
  <sheetFormatPr defaultColWidth="8.84375" defaultRowHeight="12.5" x14ac:dyDescent="0.25"/>
  <cols>
    <col min="1" max="2" width="8.84375" style="24"/>
    <col min="3" max="3" width="14.765625" style="24" customWidth="1"/>
    <col min="4" max="4" width="8.84375" style="24"/>
    <col min="5" max="5" width="8.07421875" style="24" customWidth="1"/>
    <col min="6" max="6" width="11.4609375" style="24" customWidth="1"/>
    <col min="7" max="8" width="11.3046875" style="24" bestFit="1" customWidth="1"/>
    <col min="9" max="11" width="15.69140625" style="24" customWidth="1"/>
    <col min="12" max="12" width="9" style="24" bestFit="1" customWidth="1"/>
    <col min="13" max="15" width="9.4609375" style="24" bestFit="1" customWidth="1"/>
    <col min="16" max="16" width="9" style="24" bestFit="1" customWidth="1"/>
    <col min="17" max="17" width="9.4609375" style="24" bestFit="1" customWidth="1"/>
    <col min="18" max="27" width="9" style="24" bestFit="1" customWidth="1"/>
    <col min="28" max="28" width="9.4609375" style="24" bestFit="1" customWidth="1"/>
    <col min="29" max="29" width="10.3046875" style="24" bestFit="1" customWidth="1"/>
    <col min="30" max="30" width="9.4609375" style="24" bestFit="1" customWidth="1"/>
    <col min="31" max="32" width="9" style="24" bestFit="1" customWidth="1"/>
    <col min="33" max="34" width="9.4609375" style="24" bestFit="1" customWidth="1"/>
    <col min="35" max="36" width="10.3046875" style="24" bestFit="1" customWidth="1"/>
    <col min="37" max="16384" width="8.84375" style="24"/>
  </cols>
  <sheetData>
    <row r="1" spans="1:11" ht="13.5" x14ac:dyDescent="0.35">
      <c r="A1" s="23"/>
      <c r="B1" s="23"/>
      <c r="C1" s="23"/>
      <c r="D1" s="23"/>
      <c r="E1" s="23"/>
    </row>
    <row r="2" spans="1:11" ht="27.5" x14ac:dyDescent="0.4">
      <c r="A2" s="25" t="s">
        <v>137</v>
      </c>
      <c r="B2" s="25" t="s">
        <v>138</v>
      </c>
      <c r="C2" s="25" t="s">
        <v>139</v>
      </c>
      <c r="D2" s="25" t="s">
        <v>138</v>
      </c>
      <c r="E2" s="25" t="s">
        <v>140</v>
      </c>
      <c r="F2" s="25" t="s">
        <v>141</v>
      </c>
      <c r="G2" s="25" t="s">
        <v>142</v>
      </c>
      <c r="I2"/>
      <c r="J2"/>
      <c r="K2"/>
    </row>
    <row r="3" spans="1:11" ht="13.5" x14ac:dyDescent="0.35">
      <c r="A3" s="23">
        <v>1</v>
      </c>
      <c r="B3" s="23" t="s">
        <v>80</v>
      </c>
      <c r="C3" s="23" t="s">
        <v>149</v>
      </c>
      <c r="D3" s="24" t="s">
        <v>144</v>
      </c>
      <c r="E3" s="23" t="s">
        <v>143</v>
      </c>
      <c r="F3" s="23" t="s">
        <v>185</v>
      </c>
      <c r="G3" s="24" t="str">
        <f>SUBSTITUTE(RIGHT(F3,5)," ","")</f>
        <v>Qtr1</v>
      </c>
    </row>
    <row r="4" spans="1:11" ht="13.5" x14ac:dyDescent="0.35">
      <c r="A4" s="23">
        <v>2</v>
      </c>
      <c r="B4" s="23" t="s">
        <v>81</v>
      </c>
      <c r="C4" s="23" t="s">
        <v>143</v>
      </c>
      <c r="D4" s="24" t="s">
        <v>146</v>
      </c>
      <c r="E4" s="23" t="s">
        <v>143</v>
      </c>
      <c r="F4" s="23" t="s">
        <v>185</v>
      </c>
      <c r="G4" s="24" t="str">
        <f t="shared" ref="G4:G14" si="0">SUBSTITUTE(RIGHT(F4,5)," ","")</f>
        <v>Qtr1</v>
      </c>
      <c r="H4" s="23"/>
    </row>
    <row r="5" spans="1:11" ht="13.5" x14ac:dyDescent="0.35">
      <c r="A5" s="23">
        <v>3</v>
      </c>
      <c r="B5" s="23" t="s">
        <v>82</v>
      </c>
      <c r="C5" s="23" t="s">
        <v>145</v>
      </c>
      <c r="D5" s="24" t="s">
        <v>148</v>
      </c>
      <c r="E5" s="23" t="s">
        <v>143</v>
      </c>
      <c r="F5" s="23" t="s">
        <v>185</v>
      </c>
      <c r="G5" s="24" t="str">
        <f t="shared" si="0"/>
        <v>Qtr1</v>
      </c>
    </row>
    <row r="6" spans="1:11" ht="13.5" x14ac:dyDescent="0.35">
      <c r="A6" s="23">
        <v>4</v>
      </c>
      <c r="B6" s="23" t="s">
        <v>83</v>
      </c>
      <c r="C6" s="23" t="s">
        <v>147</v>
      </c>
      <c r="D6" s="24" t="s">
        <v>150</v>
      </c>
      <c r="E6" s="23" t="s">
        <v>145</v>
      </c>
      <c r="F6" s="23" t="s">
        <v>186</v>
      </c>
      <c r="G6" s="24" t="str">
        <f t="shared" si="0"/>
        <v>Qtr2</v>
      </c>
    </row>
    <row r="7" spans="1:11" ht="13.5" x14ac:dyDescent="0.35">
      <c r="A7" s="23">
        <v>5</v>
      </c>
      <c r="B7" s="23" t="s">
        <v>84</v>
      </c>
      <c r="C7" s="23"/>
      <c r="D7" s="24" t="s">
        <v>151</v>
      </c>
      <c r="E7" s="23" t="s">
        <v>145</v>
      </c>
      <c r="F7" s="23" t="s">
        <v>186</v>
      </c>
      <c r="G7" s="24" t="str">
        <f t="shared" si="0"/>
        <v>Qtr2</v>
      </c>
    </row>
    <row r="8" spans="1:11" ht="13.5" x14ac:dyDescent="0.35">
      <c r="A8" s="23">
        <v>6</v>
      </c>
      <c r="B8" s="23" t="s">
        <v>85</v>
      </c>
      <c r="C8" s="23"/>
      <c r="D8" s="24" t="s">
        <v>152</v>
      </c>
      <c r="E8" s="23" t="s">
        <v>145</v>
      </c>
      <c r="F8" s="23" t="s">
        <v>186</v>
      </c>
      <c r="G8" s="24" t="str">
        <f t="shared" si="0"/>
        <v>Qtr2</v>
      </c>
    </row>
    <row r="9" spans="1:11" ht="13.5" x14ac:dyDescent="0.35">
      <c r="A9" s="23">
        <v>7</v>
      </c>
      <c r="B9" s="23" t="s">
        <v>86</v>
      </c>
      <c r="C9" s="23"/>
      <c r="D9" s="24" t="s">
        <v>153</v>
      </c>
      <c r="E9" s="23" t="s">
        <v>147</v>
      </c>
      <c r="F9" s="23" t="s">
        <v>187</v>
      </c>
      <c r="G9" s="24" t="str">
        <f t="shared" si="0"/>
        <v>Qtr3</v>
      </c>
    </row>
    <row r="10" spans="1:11" ht="13.5" x14ac:dyDescent="0.35">
      <c r="A10" s="23">
        <v>8</v>
      </c>
      <c r="B10" s="23" t="s">
        <v>87</v>
      </c>
      <c r="C10" s="23"/>
      <c r="D10" s="24" t="s">
        <v>87</v>
      </c>
      <c r="E10" s="23" t="s">
        <v>147</v>
      </c>
      <c r="F10" s="23" t="s">
        <v>187</v>
      </c>
      <c r="G10" s="24" t="str">
        <f t="shared" si="0"/>
        <v>Qtr3</v>
      </c>
    </row>
    <row r="11" spans="1:11" ht="13.5" x14ac:dyDescent="0.35">
      <c r="A11" s="23">
        <v>9</v>
      </c>
      <c r="B11" s="23" t="s">
        <v>88</v>
      </c>
      <c r="C11" s="23"/>
      <c r="D11" s="24" t="s">
        <v>154</v>
      </c>
      <c r="E11" s="23" t="s">
        <v>147</v>
      </c>
      <c r="F11" s="23" t="s">
        <v>187</v>
      </c>
      <c r="G11" s="24" t="str">
        <f t="shared" si="0"/>
        <v>Qtr3</v>
      </c>
    </row>
    <row r="12" spans="1:11" ht="13.5" x14ac:dyDescent="0.35">
      <c r="A12" s="23">
        <v>10</v>
      </c>
      <c r="B12" s="23" t="s">
        <v>89</v>
      </c>
      <c r="C12" s="23"/>
      <c r="D12" s="24" t="s">
        <v>155</v>
      </c>
      <c r="E12" s="23" t="s">
        <v>149</v>
      </c>
      <c r="F12" s="23" t="s">
        <v>188</v>
      </c>
      <c r="G12" s="24" t="str">
        <f t="shared" si="0"/>
        <v>Qtr4</v>
      </c>
    </row>
    <row r="13" spans="1:11" ht="13.5" x14ac:dyDescent="0.35">
      <c r="A13" s="23"/>
      <c r="B13" s="23" t="s">
        <v>90</v>
      </c>
      <c r="C13" s="23"/>
      <c r="D13" s="24" t="s">
        <v>156</v>
      </c>
      <c r="E13" s="23" t="s">
        <v>149</v>
      </c>
      <c r="F13" s="23" t="s">
        <v>188</v>
      </c>
      <c r="G13" s="24" t="str">
        <f t="shared" si="0"/>
        <v>Qtr4</v>
      </c>
    </row>
    <row r="14" spans="1:11" ht="13.5" x14ac:dyDescent="0.35">
      <c r="A14" s="23"/>
      <c r="B14" s="23" t="s">
        <v>79</v>
      </c>
      <c r="C14" s="23"/>
      <c r="D14" s="24" t="s">
        <v>157</v>
      </c>
      <c r="E14" s="23" t="s">
        <v>149</v>
      </c>
      <c r="F14" s="23" t="s">
        <v>188</v>
      </c>
      <c r="G14" s="24" t="str">
        <f t="shared" si="0"/>
        <v>Qtr4</v>
      </c>
    </row>
    <row r="15" spans="1:11" ht="13.5" x14ac:dyDescent="0.35">
      <c r="A15" s="23"/>
      <c r="B15" s="23"/>
      <c r="C15" s="23"/>
      <c r="D15" s="23"/>
      <c r="E15" s="23"/>
    </row>
    <row r="16" spans="1:11" ht="13.5" x14ac:dyDescent="0.35">
      <c r="A16" s="23"/>
      <c r="B16" s="23"/>
      <c r="C16" s="23"/>
      <c r="D16" s="23"/>
      <c r="E16" s="23"/>
    </row>
    <row r="17" spans="1:20" ht="13.5" x14ac:dyDescent="0.35">
      <c r="A17" s="23"/>
      <c r="B17" s="23"/>
      <c r="C17" s="23"/>
      <c r="D17" s="23"/>
      <c r="E17" s="23"/>
    </row>
    <row r="18" spans="1:20" ht="13.5" x14ac:dyDescent="0.35">
      <c r="A18" s="23"/>
      <c r="B18" s="23"/>
      <c r="C18" s="23"/>
      <c r="D18" s="23"/>
      <c r="E18" s="23"/>
    </row>
    <row r="19" spans="1:20" s="31" customFormat="1" ht="27" x14ac:dyDescent="0.35">
      <c r="A19" s="30" t="s">
        <v>114</v>
      </c>
      <c r="B19" s="30" t="s">
        <v>134</v>
      </c>
      <c r="C19" s="121" t="s">
        <v>211</v>
      </c>
    </row>
    <row r="20" spans="1:20" ht="13.5" x14ac:dyDescent="0.35">
      <c r="A20" s="23">
        <v>1</v>
      </c>
      <c r="B20" s="23" t="s">
        <v>14</v>
      </c>
      <c r="C20" s="122">
        <v>194506</v>
      </c>
    </row>
    <row r="21" spans="1:20" ht="13.5" x14ac:dyDescent="0.35">
      <c r="A21" s="23">
        <v>2</v>
      </c>
      <c r="B21" s="23" t="s">
        <v>15</v>
      </c>
      <c r="C21" s="122">
        <v>35091</v>
      </c>
    </row>
    <row r="22" spans="1:20" ht="13.5" x14ac:dyDescent="0.35">
      <c r="A22" s="23">
        <v>3</v>
      </c>
      <c r="B22" s="23" t="s">
        <v>16</v>
      </c>
      <c r="C22" s="122">
        <v>175554</v>
      </c>
    </row>
    <row r="23" spans="1:20" ht="13.5" x14ac:dyDescent="0.35">
      <c r="A23" s="23">
        <v>4</v>
      </c>
      <c r="B23" s="23" t="s">
        <v>74</v>
      </c>
      <c r="C23" s="122">
        <v>21725</v>
      </c>
    </row>
    <row r="24" spans="1:20" ht="13.5" x14ac:dyDescent="0.35">
      <c r="A24" s="23">
        <v>5</v>
      </c>
      <c r="B24" s="23" t="s">
        <v>17</v>
      </c>
      <c r="C24" s="122">
        <v>418041</v>
      </c>
    </row>
    <row r="25" spans="1:20" ht="13.5" x14ac:dyDescent="0.35">
      <c r="A25" s="23">
        <v>6</v>
      </c>
      <c r="B25" s="23" t="s">
        <v>18</v>
      </c>
      <c r="C25" s="122">
        <v>852355</v>
      </c>
    </row>
    <row r="26" spans="1:20" ht="13.5" x14ac:dyDescent="0.35">
      <c r="A26" s="23">
        <v>7</v>
      </c>
      <c r="B26" s="23" t="s">
        <v>19</v>
      </c>
      <c r="C26" s="122">
        <v>8508</v>
      </c>
    </row>
    <row r="27" spans="1:20" ht="13.5" x14ac:dyDescent="0.35">
      <c r="A27" s="23">
        <v>8</v>
      </c>
      <c r="B27" s="23" t="s">
        <v>20</v>
      </c>
      <c r="C27" s="29">
        <v>139134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 ht="13.5" x14ac:dyDescent="0.35">
      <c r="A28" s="23">
        <v>9</v>
      </c>
      <c r="B28" s="23" t="s">
        <v>21</v>
      </c>
      <c r="C28" s="29">
        <v>71752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 ht="13.5" x14ac:dyDescent="0.35">
      <c r="A29" s="23">
        <v>10</v>
      </c>
      <c r="B29" s="23" t="s">
        <v>22</v>
      </c>
      <c r="C29" s="29">
        <v>57905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 ht="13.5" x14ac:dyDescent="0.35">
      <c r="A30" s="23">
        <v>11</v>
      </c>
      <c r="B30" s="23" t="s">
        <v>23</v>
      </c>
      <c r="C30" s="29">
        <v>241522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 ht="13.5" x14ac:dyDescent="0.35">
      <c r="A31" s="23">
        <v>12</v>
      </c>
      <c r="B31" s="23" t="s">
        <v>24</v>
      </c>
      <c r="C31" s="29">
        <v>54990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13.5" x14ac:dyDescent="0.35">
      <c r="A32" s="23">
        <v>14</v>
      </c>
      <c r="B32" s="23" t="s">
        <v>192</v>
      </c>
      <c r="C32" s="29">
        <v>33258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</row>
    <row r="33" spans="1:19" ht="13.5" x14ac:dyDescent="0.35">
      <c r="A33" s="23">
        <v>15</v>
      </c>
      <c r="B33" s="23" t="s">
        <v>25</v>
      </c>
      <c r="C33" s="29">
        <v>11336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3.5" x14ac:dyDescent="0.35">
      <c r="A34" s="23">
        <v>16</v>
      </c>
      <c r="B34" s="23" t="s">
        <v>26</v>
      </c>
      <c r="C34" s="29">
        <v>447095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</row>
    <row r="35" spans="1:19" ht="13.5" x14ac:dyDescent="0.35">
      <c r="A35" s="23">
        <v>17</v>
      </c>
      <c r="B35" s="23" t="s">
        <v>27</v>
      </c>
      <c r="C35" s="29">
        <v>285844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6" spans="1:19" ht="13.5" x14ac:dyDescent="0.35">
      <c r="A36" s="23">
        <v>18</v>
      </c>
      <c r="B36" s="23" t="s">
        <v>28</v>
      </c>
      <c r="C36" s="29">
        <v>61285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</row>
    <row r="37" spans="1:19" ht="13.5" x14ac:dyDescent="0.35">
      <c r="A37" s="23">
        <v>19</v>
      </c>
      <c r="B37" s="23" t="s">
        <v>29</v>
      </c>
      <c r="C37" s="29">
        <v>14000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1:19" ht="13.5" x14ac:dyDescent="0.35">
      <c r="A38" s="23">
        <v>20</v>
      </c>
      <c r="B38" s="23" t="s">
        <v>30</v>
      </c>
      <c r="C38" s="29">
        <v>51146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</row>
    <row r="39" spans="1:19" ht="13.5" x14ac:dyDescent="0.35">
      <c r="A39" s="23">
        <v>21</v>
      </c>
      <c r="B39" s="23" t="s">
        <v>31</v>
      </c>
      <c r="C39" s="29">
        <v>7958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</row>
    <row r="40" spans="1:19" ht="13.5" x14ac:dyDescent="0.35">
      <c r="A40" s="23">
        <v>22</v>
      </c>
      <c r="B40" s="23" t="s">
        <v>32</v>
      </c>
      <c r="C40" s="29">
        <v>20146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</row>
    <row r="41" spans="1:19" ht="13.5" x14ac:dyDescent="0.35">
      <c r="A41" s="23">
        <v>23</v>
      </c>
      <c r="B41" s="23" t="s">
        <v>33</v>
      </c>
      <c r="C41" s="29">
        <v>20602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</row>
    <row r="42" spans="1:19" ht="13.5" x14ac:dyDescent="0.35">
      <c r="A42" s="23">
        <v>24</v>
      </c>
      <c r="B42" s="23" t="s">
        <v>34</v>
      </c>
      <c r="C42" s="29">
        <v>12928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</row>
    <row r="43" spans="1:19" ht="13.5" x14ac:dyDescent="0.35">
      <c r="A43" s="23">
        <v>25</v>
      </c>
      <c r="B43" s="23" t="s">
        <v>35</v>
      </c>
      <c r="C43" s="29">
        <v>37662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</row>
    <row r="44" spans="1:19" ht="13.5" x14ac:dyDescent="0.35">
      <c r="A44" s="23">
        <v>26</v>
      </c>
      <c r="B44" s="23" t="s">
        <v>36</v>
      </c>
      <c r="C44" s="29">
        <v>58253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</row>
    <row r="45" spans="1:19" ht="13.5" x14ac:dyDescent="0.35">
      <c r="A45" s="23">
        <v>27</v>
      </c>
      <c r="B45" s="23" t="s">
        <v>37</v>
      </c>
      <c r="C45" s="29">
        <v>151493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</row>
    <row r="46" spans="1:19" ht="13.5" x14ac:dyDescent="0.35">
      <c r="A46" s="23">
        <v>28</v>
      </c>
      <c r="B46" s="23" t="s">
        <v>38</v>
      </c>
      <c r="C46" s="29">
        <v>77778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</row>
    <row r="47" spans="1:19" ht="13.5" x14ac:dyDescent="0.35">
      <c r="A47" s="23">
        <v>29</v>
      </c>
      <c r="B47" s="23" t="s">
        <v>39</v>
      </c>
      <c r="C47" s="29">
        <v>455779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</row>
    <row r="48" spans="1:19" ht="13.5" x14ac:dyDescent="0.35">
      <c r="A48" s="23">
        <v>30</v>
      </c>
      <c r="B48" s="23" t="s">
        <v>40</v>
      </c>
      <c r="C48" s="29">
        <v>17037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</row>
    <row r="49" spans="1:19" ht="13.5" x14ac:dyDescent="0.35">
      <c r="A49" s="23">
        <v>31</v>
      </c>
      <c r="B49" s="23" t="s">
        <v>41</v>
      </c>
      <c r="C49" s="29">
        <v>175535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</row>
    <row r="50" spans="1:19" ht="13.5" x14ac:dyDescent="0.35">
      <c r="A50" s="23">
        <v>32</v>
      </c>
      <c r="B50" s="23" t="s">
        <v>42</v>
      </c>
      <c r="C50" s="29">
        <v>30427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</row>
    <row r="51" spans="1:19" ht="13.5" x14ac:dyDescent="0.35">
      <c r="A51" s="23">
        <v>33</v>
      </c>
      <c r="B51" s="23" t="s">
        <v>43</v>
      </c>
      <c r="C51" s="29">
        <v>39724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</row>
    <row r="52" spans="1:19" ht="13.5" x14ac:dyDescent="0.35">
      <c r="A52" s="23">
        <v>34</v>
      </c>
      <c r="B52" s="23" t="s">
        <v>44</v>
      </c>
      <c r="C52" s="29">
        <v>6121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</row>
    <row r="53" spans="1:19" ht="13.5" x14ac:dyDescent="0.35">
      <c r="A53" s="23">
        <v>35</v>
      </c>
      <c r="B53" s="23" t="s">
        <v>45</v>
      </c>
      <c r="C53" s="29">
        <v>210560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</row>
    <row r="54" spans="1:19" ht="13.5" x14ac:dyDescent="0.35">
      <c r="A54" s="23">
        <v>36</v>
      </c>
      <c r="B54" s="23" t="s">
        <v>46</v>
      </c>
      <c r="C54" s="29">
        <v>265965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</row>
    <row r="55" spans="1:19" ht="13.5" x14ac:dyDescent="0.35">
      <c r="A55" s="23">
        <v>37</v>
      </c>
      <c r="B55" s="23" t="s">
        <v>47</v>
      </c>
      <c r="C55" s="29">
        <v>245082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</row>
    <row r="56" spans="1:19" ht="13.5" x14ac:dyDescent="0.35">
      <c r="A56" s="23">
        <v>38</v>
      </c>
      <c r="B56" s="23" t="s">
        <v>48</v>
      </c>
      <c r="C56" s="29">
        <v>60562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</row>
    <row r="57" spans="1:19" ht="13.5" x14ac:dyDescent="0.35">
      <c r="A57" s="23">
        <v>39</v>
      </c>
      <c r="B57" s="23" t="s">
        <v>49</v>
      </c>
      <c r="C57" s="29">
        <v>9964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</row>
    <row r="58" spans="1:19" ht="13.5" x14ac:dyDescent="0.35">
      <c r="A58" s="23">
        <v>40</v>
      </c>
      <c r="B58" s="23" t="s">
        <v>50</v>
      </c>
      <c r="C58" s="29">
        <v>9621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</row>
    <row r="59" spans="1:19" ht="13.5" x14ac:dyDescent="0.35">
      <c r="A59" s="23">
        <v>41</v>
      </c>
      <c r="B59" s="23" t="s">
        <v>51</v>
      </c>
      <c r="C59" s="29">
        <v>132169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</row>
    <row r="60" spans="1:19" ht="13.5" x14ac:dyDescent="0.35">
      <c r="A60" s="23">
        <v>42</v>
      </c>
      <c r="B60" s="23" t="s">
        <v>52</v>
      </c>
      <c r="C60" s="29">
        <v>212143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</row>
    <row r="61" spans="1:19" ht="13.5" x14ac:dyDescent="0.35">
      <c r="A61" s="23">
        <v>43</v>
      </c>
      <c r="B61" s="23" t="s">
        <v>53</v>
      </c>
      <c r="C61" s="29">
        <v>146682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</row>
    <row r="62" spans="1:19" ht="13.5" x14ac:dyDescent="0.35">
      <c r="A62" s="23">
        <v>13</v>
      </c>
      <c r="B62" s="23" t="s">
        <v>73</v>
      </c>
      <c r="C62" s="29">
        <v>1086987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</row>
    <row r="63" spans="1:19" ht="13.5" x14ac:dyDescent="0.35">
      <c r="A63" s="23">
        <v>44</v>
      </c>
      <c r="B63" s="23" t="s">
        <v>54</v>
      </c>
      <c r="C63" s="29">
        <v>141324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</row>
    <row r="64" spans="1:19" ht="13.5" x14ac:dyDescent="0.35">
      <c r="A64" s="23">
        <v>45</v>
      </c>
      <c r="B64" s="23" t="s">
        <v>55</v>
      </c>
      <c r="C64" s="29">
        <v>70087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</row>
    <row r="65" spans="1:19" ht="13.5" x14ac:dyDescent="0.35">
      <c r="A65" s="23">
        <v>46</v>
      </c>
      <c r="B65" s="23" t="s">
        <v>56</v>
      </c>
      <c r="C65" s="29">
        <v>98991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</row>
    <row r="66" spans="1:19" ht="13.5" x14ac:dyDescent="0.35">
      <c r="A66" s="23">
        <v>47</v>
      </c>
      <c r="B66" s="23" t="s">
        <v>57</v>
      </c>
      <c r="C66" s="29">
        <v>89747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</row>
    <row r="67" spans="1:19" ht="13.5" x14ac:dyDescent="0.35">
      <c r="A67" s="23">
        <v>48</v>
      </c>
      <c r="B67" s="23" t="s">
        <v>58</v>
      </c>
      <c r="C67" s="29">
        <v>679256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</row>
    <row r="68" spans="1:19" ht="13.5" x14ac:dyDescent="0.35">
      <c r="A68" s="23">
        <v>49</v>
      </c>
      <c r="B68" s="23" t="s">
        <v>59</v>
      </c>
      <c r="C68" s="29">
        <v>279419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</row>
    <row r="69" spans="1:19" ht="13.5" x14ac:dyDescent="0.35">
      <c r="A69" s="23">
        <v>50</v>
      </c>
      <c r="B69" s="23" t="s">
        <v>60</v>
      </c>
      <c r="C69" s="29">
        <v>755636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</row>
    <row r="70" spans="1:19" ht="13.5" x14ac:dyDescent="0.35">
      <c r="A70" s="23">
        <v>51</v>
      </c>
      <c r="B70" s="23" t="s">
        <v>61</v>
      </c>
      <c r="C70" s="29">
        <v>238183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</row>
    <row r="71" spans="1:19" ht="13.5" x14ac:dyDescent="0.35">
      <c r="A71" s="23">
        <v>52</v>
      </c>
      <c r="B71" s="23" t="s">
        <v>11</v>
      </c>
      <c r="C71" s="29">
        <v>596029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</row>
    <row r="72" spans="1:19" ht="13.5" x14ac:dyDescent="0.35">
      <c r="A72" s="23">
        <v>53</v>
      </c>
      <c r="B72" s="23" t="s">
        <v>62</v>
      </c>
      <c r="C72" s="29">
        <v>350062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</row>
    <row r="73" spans="1:19" ht="13.5" x14ac:dyDescent="0.35">
      <c r="A73" s="23">
        <v>54</v>
      </c>
      <c r="B73" s="23" t="s">
        <v>63</v>
      </c>
      <c r="C73" s="29">
        <v>95990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</row>
    <row r="74" spans="1:19" ht="13.5" x14ac:dyDescent="0.35">
      <c r="A74" s="23">
        <v>58</v>
      </c>
      <c r="B74" s="23" t="s">
        <v>135</v>
      </c>
      <c r="C74" s="29">
        <v>79264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</row>
    <row r="75" spans="1:19" ht="13.5" x14ac:dyDescent="0.35">
      <c r="A75" s="23">
        <v>59</v>
      </c>
      <c r="B75" s="23" t="s">
        <v>136</v>
      </c>
      <c r="C75" s="29">
        <v>286925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</row>
    <row r="76" spans="1:19" ht="13.5" x14ac:dyDescent="0.35">
      <c r="A76" s="23">
        <v>55</v>
      </c>
      <c r="B76" s="23" t="s">
        <v>64</v>
      </c>
      <c r="C76" s="29">
        <v>166552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</row>
    <row r="77" spans="1:19" ht="13.5" x14ac:dyDescent="0.35">
      <c r="A77" s="23">
        <v>56</v>
      </c>
      <c r="B77" s="23" t="s">
        <v>77</v>
      </c>
      <c r="C77" s="29">
        <v>345007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</row>
    <row r="78" spans="1:19" ht="13.5" x14ac:dyDescent="0.35">
      <c r="A78" s="23">
        <v>57</v>
      </c>
      <c r="B78" s="23" t="s">
        <v>78</v>
      </c>
      <c r="C78" s="29">
        <v>229680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</row>
    <row r="79" spans="1:19" ht="13.5" x14ac:dyDescent="0.35">
      <c r="A79" s="23">
        <v>60</v>
      </c>
      <c r="B79" s="23" t="s">
        <v>65</v>
      </c>
      <c r="C79" s="29">
        <v>73628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</row>
    <row r="80" spans="1:19" ht="13.5" x14ac:dyDescent="0.35">
      <c r="A80" s="23">
        <v>61</v>
      </c>
      <c r="B80" s="23" t="s">
        <v>66</v>
      </c>
      <c r="C80" s="29">
        <v>27131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</row>
    <row r="81" spans="1:19" ht="13.5" x14ac:dyDescent="0.35">
      <c r="A81" s="23">
        <v>62</v>
      </c>
      <c r="B81" s="23" t="s">
        <v>67</v>
      </c>
      <c r="C81" s="29">
        <v>11979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</row>
    <row r="82" spans="1:19" ht="13.5" x14ac:dyDescent="0.35">
      <c r="A82" s="23">
        <v>63</v>
      </c>
      <c r="B82" s="23" t="s">
        <v>68</v>
      </c>
      <c r="C82" s="29">
        <v>8252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</row>
    <row r="83" spans="1:19" ht="13.5" x14ac:dyDescent="0.35">
      <c r="A83" s="23">
        <v>64</v>
      </c>
      <c r="B83" s="23" t="s">
        <v>69</v>
      </c>
      <c r="C83" s="29">
        <v>279691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</row>
    <row r="84" spans="1:19" ht="13.5" x14ac:dyDescent="0.35">
      <c r="A84" s="23">
        <v>65</v>
      </c>
      <c r="B84" s="23" t="s">
        <v>70</v>
      </c>
      <c r="C84" s="29">
        <v>36361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</row>
    <row r="85" spans="1:19" ht="13.5" x14ac:dyDescent="0.35">
      <c r="A85" s="23">
        <v>66</v>
      </c>
      <c r="B85" s="23" t="s">
        <v>71</v>
      </c>
      <c r="C85" s="29">
        <v>56372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</row>
    <row r="86" spans="1:19" ht="13.5" x14ac:dyDescent="0.35">
      <c r="A86" s="23">
        <v>67</v>
      </c>
      <c r="B86" s="23" t="s">
        <v>72</v>
      </c>
      <c r="C86" s="29">
        <v>38209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</row>
    <row r="153" spans="3:15" ht="15" x14ac:dyDescent="0.4"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3:15" ht="15" x14ac:dyDescent="0.4"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3:15" ht="15" x14ac:dyDescent="0.4"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3:15" ht="15" x14ac:dyDescent="0.4"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3:15" ht="15" x14ac:dyDescent="0.4">
      <c r="C157" t="s">
        <v>133</v>
      </c>
      <c r="D157" t="s">
        <v>118</v>
      </c>
      <c r="E157" t="s">
        <v>119</v>
      </c>
      <c r="F157" t="s">
        <v>120</v>
      </c>
      <c r="G157" s="32">
        <v>44433.19</v>
      </c>
      <c r="H157" s="32">
        <v>40018.550000000003</v>
      </c>
      <c r="I157" s="32">
        <v>41683.54</v>
      </c>
      <c r="J157" s="32">
        <v>0</v>
      </c>
      <c r="K157"/>
      <c r="L157"/>
      <c r="M157"/>
      <c r="N157"/>
      <c r="O157">
        <v>6</v>
      </c>
    </row>
    <row r="158" spans="3:15" ht="15" x14ac:dyDescent="0.4">
      <c r="C158" t="s">
        <v>133</v>
      </c>
      <c r="D158" t="s">
        <v>118</v>
      </c>
      <c r="E158" t="s">
        <v>121</v>
      </c>
      <c r="F158" t="s">
        <v>1</v>
      </c>
      <c r="G158" s="32">
        <v>0</v>
      </c>
      <c r="H158" s="32">
        <v>0</v>
      </c>
      <c r="I158" s="32">
        <v>0</v>
      </c>
      <c r="J158" s="32">
        <v>0</v>
      </c>
      <c r="K158"/>
      <c r="L158"/>
      <c r="M158"/>
      <c r="N158"/>
      <c r="O158">
        <v>6</v>
      </c>
    </row>
    <row r="159" spans="3:15" ht="15" x14ac:dyDescent="0.4">
      <c r="C159" t="s">
        <v>133</v>
      </c>
      <c r="D159" t="s">
        <v>118</v>
      </c>
      <c r="E159" t="s">
        <v>121</v>
      </c>
      <c r="F159" t="s">
        <v>12</v>
      </c>
      <c r="G159" s="32">
        <v>0</v>
      </c>
      <c r="H159" s="32">
        <v>0</v>
      </c>
      <c r="I159" s="32">
        <v>0</v>
      </c>
      <c r="J159" s="32">
        <v>0</v>
      </c>
      <c r="K159"/>
      <c r="L159"/>
      <c r="M159"/>
      <c r="N159"/>
      <c r="O159">
        <v>6</v>
      </c>
    </row>
    <row r="160" spans="3:15" ht="15" x14ac:dyDescent="0.4">
      <c r="C160" t="s">
        <v>133</v>
      </c>
      <c r="D160" t="s">
        <v>118</v>
      </c>
      <c r="E160" t="s">
        <v>121</v>
      </c>
      <c r="F160" t="s">
        <v>13</v>
      </c>
      <c r="G160" s="32">
        <v>181.3</v>
      </c>
      <c r="H160" s="32">
        <v>45.12</v>
      </c>
      <c r="I160" s="32">
        <v>44.61</v>
      </c>
      <c r="J160" s="32">
        <v>0</v>
      </c>
      <c r="K160"/>
      <c r="L160"/>
      <c r="M160"/>
      <c r="N160"/>
      <c r="O160">
        <v>6</v>
      </c>
    </row>
    <row r="161" spans="3:15" ht="15" x14ac:dyDescent="0.4">
      <c r="C161" t="s">
        <v>133</v>
      </c>
      <c r="D161" t="s">
        <v>118</v>
      </c>
      <c r="E161" t="s">
        <v>121</v>
      </c>
      <c r="F161" t="s">
        <v>75</v>
      </c>
      <c r="G161" s="32">
        <v>95.98</v>
      </c>
      <c r="H161" s="32">
        <v>50.15</v>
      </c>
      <c r="I161" s="32">
        <v>64.48</v>
      </c>
      <c r="J161" s="32">
        <v>0</v>
      </c>
      <c r="K161" t="s">
        <v>191</v>
      </c>
      <c r="L161" t="s">
        <v>191</v>
      </c>
      <c r="M161" t="s">
        <v>191</v>
      </c>
      <c r="N161"/>
      <c r="O161">
        <v>6</v>
      </c>
    </row>
    <row r="162" spans="3:15" ht="15" x14ac:dyDescent="0.4">
      <c r="C162" t="s">
        <v>133</v>
      </c>
      <c r="D162" t="s">
        <v>118</v>
      </c>
      <c r="E162" t="s">
        <v>2</v>
      </c>
      <c r="F162" t="s">
        <v>122</v>
      </c>
      <c r="G162" s="32">
        <v>15870</v>
      </c>
      <c r="H162" s="32">
        <v>19305</v>
      </c>
      <c r="I162" s="32">
        <v>26355</v>
      </c>
      <c r="J162" s="32">
        <v>0</v>
      </c>
      <c r="K162"/>
      <c r="L162"/>
      <c r="M162"/>
      <c r="N162"/>
      <c r="O162">
        <v>6</v>
      </c>
    </row>
    <row r="163" spans="3:15" ht="15" x14ac:dyDescent="0.4">
      <c r="C163" t="s">
        <v>133</v>
      </c>
      <c r="D163" t="s">
        <v>118</v>
      </c>
      <c r="E163" t="s">
        <v>2</v>
      </c>
      <c r="F163" t="s">
        <v>123</v>
      </c>
      <c r="G163" s="32">
        <v>1110</v>
      </c>
      <c r="H163" s="32">
        <v>2970</v>
      </c>
      <c r="I163" s="32">
        <v>7320</v>
      </c>
      <c r="J163" s="32">
        <v>0</v>
      </c>
      <c r="K163"/>
      <c r="L163"/>
      <c r="M163"/>
      <c r="N163"/>
      <c r="O163">
        <v>6</v>
      </c>
    </row>
    <row r="164" spans="3:15" ht="15" x14ac:dyDescent="0.4">
      <c r="C164" t="s">
        <v>133</v>
      </c>
      <c r="D164" t="s">
        <v>118</v>
      </c>
      <c r="E164" t="s">
        <v>2</v>
      </c>
      <c r="F164" t="s">
        <v>124</v>
      </c>
      <c r="G164" s="32">
        <v>0</v>
      </c>
      <c r="H164" s="32">
        <v>0</v>
      </c>
      <c r="I164" s="32">
        <v>0</v>
      </c>
      <c r="J164" s="32">
        <v>0</v>
      </c>
      <c r="K164"/>
      <c r="L164"/>
      <c r="M164"/>
      <c r="N164"/>
      <c r="O164">
        <v>6</v>
      </c>
    </row>
    <row r="165" spans="3:15" ht="15" x14ac:dyDescent="0.4">
      <c r="C165" t="s">
        <v>133</v>
      </c>
      <c r="D165" t="s">
        <v>118</v>
      </c>
      <c r="E165" t="s">
        <v>2</v>
      </c>
      <c r="F165" t="s">
        <v>125</v>
      </c>
      <c r="G165" s="32">
        <v>0</v>
      </c>
      <c r="H165" s="32">
        <v>0</v>
      </c>
      <c r="I165" s="32">
        <v>0</v>
      </c>
      <c r="J165" s="32">
        <v>0</v>
      </c>
      <c r="K165"/>
      <c r="L165"/>
      <c r="M165"/>
      <c r="N165"/>
      <c r="O165">
        <v>6</v>
      </c>
    </row>
    <row r="166" spans="3:15" ht="15" x14ac:dyDescent="0.4">
      <c r="C166" t="s">
        <v>133</v>
      </c>
      <c r="D166" t="s">
        <v>118</v>
      </c>
      <c r="E166" t="s">
        <v>2</v>
      </c>
      <c r="F166" t="s">
        <v>126</v>
      </c>
      <c r="G166" s="32">
        <v>0</v>
      </c>
      <c r="H166" s="32">
        <v>0</v>
      </c>
      <c r="I166" s="32">
        <v>0</v>
      </c>
      <c r="J166" s="32">
        <v>0</v>
      </c>
      <c r="K166"/>
      <c r="L166"/>
      <c r="M166"/>
      <c r="N166"/>
      <c r="O166">
        <v>6</v>
      </c>
    </row>
    <row r="167" spans="3:15" ht="15" x14ac:dyDescent="0.4">
      <c r="C167" t="s">
        <v>133</v>
      </c>
      <c r="D167" t="s">
        <v>118</v>
      </c>
      <c r="E167" t="s">
        <v>2</v>
      </c>
      <c r="F167" t="s">
        <v>127</v>
      </c>
      <c r="G167" s="32">
        <v>0</v>
      </c>
      <c r="H167" s="32">
        <v>0</v>
      </c>
      <c r="I167" s="32">
        <v>0</v>
      </c>
      <c r="J167" s="32">
        <v>0</v>
      </c>
      <c r="K167"/>
      <c r="L167"/>
      <c r="M167"/>
      <c r="N167"/>
      <c r="O167">
        <v>6</v>
      </c>
    </row>
    <row r="168" spans="3:15" ht="15" x14ac:dyDescent="0.4">
      <c r="C168" t="s">
        <v>133</v>
      </c>
      <c r="D168" t="s">
        <v>118</v>
      </c>
      <c r="E168" t="s">
        <v>2</v>
      </c>
      <c r="F168" t="s">
        <v>128</v>
      </c>
      <c r="G168" s="32">
        <v>0</v>
      </c>
      <c r="H168" s="32">
        <v>0</v>
      </c>
      <c r="I168" s="32">
        <v>0</v>
      </c>
      <c r="J168" s="32">
        <v>0</v>
      </c>
      <c r="K168"/>
      <c r="L168"/>
      <c r="M168"/>
      <c r="N168"/>
      <c r="O168">
        <v>6</v>
      </c>
    </row>
    <row r="169" spans="3:15" ht="15" x14ac:dyDescent="0.4">
      <c r="C169" t="s">
        <v>133</v>
      </c>
      <c r="D169" t="s">
        <v>118</v>
      </c>
      <c r="E169" t="s">
        <v>2</v>
      </c>
      <c r="F169" t="s">
        <v>129</v>
      </c>
      <c r="G169" s="32">
        <v>54.67</v>
      </c>
      <c r="H169" s="32">
        <v>277.07</v>
      </c>
      <c r="I169" s="32">
        <v>452.5</v>
      </c>
      <c r="J169" s="32">
        <v>0</v>
      </c>
      <c r="K169"/>
      <c r="L169"/>
      <c r="M169"/>
      <c r="N169"/>
      <c r="O169">
        <v>6</v>
      </c>
    </row>
    <row r="170" spans="3:15" ht="15" x14ac:dyDescent="0.4">
      <c r="C170" t="s">
        <v>133</v>
      </c>
      <c r="D170" t="s">
        <v>118</v>
      </c>
      <c r="E170" t="s">
        <v>2</v>
      </c>
      <c r="F170" t="s">
        <v>130</v>
      </c>
      <c r="G170" s="32">
        <v>0</v>
      </c>
      <c r="H170" s="32">
        <v>0</v>
      </c>
      <c r="I170" s="32">
        <v>0</v>
      </c>
      <c r="J170" s="32">
        <v>0</v>
      </c>
      <c r="K170"/>
      <c r="L170"/>
      <c r="M170"/>
      <c r="N170"/>
      <c r="O170">
        <v>6</v>
      </c>
    </row>
    <row r="171" spans="3:15" ht="15" x14ac:dyDescent="0.4">
      <c r="C171" t="s">
        <v>133</v>
      </c>
      <c r="D171" t="s">
        <v>118</v>
      </c>
      <c r="E171" t="s">
        <v>2</v>
      </c>
      <c r="F171" t="s">
        <v>131</v>
      </c>
      <c r="G171" s="32">
        <v>0</v>
      </c>
      <c r="H171" s="32">
        <v>0</v>
      </c>
      <c r="I171" s="32">
        <v>0</v>
      </c>
      <c r="J171" s="32">
        <v>0</v>
      </c>
      <c r="K171"/>
      <c r="L171"/>
      <c r="M171"/>
      <c r="N171"/>
      <c r="O171">
        <v>6</v>
      </c>
    </row>
    <row r="172" spans="3:15" ht="15" x14ac:dyDescent="0.4">
      <c r="C172" t="s">
        <v>133</v>
      </c>
      <c r="D172" t="s">
        <v>118</v>
      </c>
      <c r="E172" t="s">
        <v>2</v>
      </c>
      <c r="F172" t="s">
        <v>10</v>
      </c>
      <c r="G172" s="32">
        <v>0</v>
      </c>
      <c r="H172" s="32">
        <v>0</v>
      </c>
      <c r="I172" s="32">
        <v>0</v>
      </c>
      <c r="J172" s="32">
        <v>0</v>
      </c>
      <c r="K172"/>
      <c r="L172"/>
      <c r="M172"/>
      <c r="N172"/>
      <c r="O172">
        <v>6</v>
      </c>
    </row>
    <row r="173" spans="3:15" ht="15" x14ac:dyDescent="0.4">
      <c r="C173" t="s">
        <v>133</v>
      </c>
      <c r="D173" t="s">
        <v>118</v>
      </c>
      <c r="E173" t="s">
        <v>132</v>
      </c>
      <c r="F173" t="s">
        <v>120</v>
      </c>
      <c r="G173" s="32">
        <v>61745.14</v>
      </c>
      <c r="H173" s="32">
        <v>62665.89</v>
      </c>
      <c r="I173" s="32">
        <v>75920.13</v>
      </c>
      <c r="J173" s="32">
        <v>0</v>
      </c>
      <c r="K173"/>
      <c r="L173"/>
      <c r="M173"/>
      <c r="N173"/>
      <c r="O173">
        <v>6</v>
      </c>
    </row>
    <row r="174" spans="3:15" ht="15" x14ac:dyDescent="0.4">
      <c r="C174" t="s">
        <v>133</v>
      </c>
      <c r="D174" t="s">
        <v>182</v>
      </c>
      <c r="E174" t="s">
        <v>183</v>
      </c>
      <c r="F174" t="s">
        <v>120</v>
      </c>
      <c r="G174" s="32">
        <v>74185</v>
      </c>
      <c r="H174" s="32">
        <v>58349.02</v>
      </c>
      <c r="I174" s="32">
        <v>52810.14</v>
      </c>
      <c r="J174" s="32">
        <v>0</v>
      </c>
      <c r="K174"/>
      <c r="L174"/>
      <c r="M174"/>
      <c r="N174"/>
      <c r="O174">
        <v>6</v>
      </c>
    </row>
    <row r="175" spans="3:15" ht="15" x14ac:dyDescent="0.4">
      <c r="C175" t="s">
        <v>133</v>
      </c>
      <c r="D175" t="s">
        <v>118</v>
      </c>
      <c r="E175" t="s">
        <v>119</v>
      </c>
      <c r="F175" t="s">
        <v>120</v>
      </c>
      <c r="G175" s="32">
        <v>7528.37</v>
      </c>
      <c r="H175" s="32">
        <v>7877.01</v>
      </c>
      <c r="I175" s="32">
        <v>9427.0499999999993</v>
      </c>
      <c r="J175" s="32">
        <v>0</v>
      </c>
      <c r="K175"/>
      <c r="L175"/>
      <c r="M175"/>
      <c r="N175"/>
      <c r="O175">
        <v>6</v>
      </c>
    </row>
    <row r="176" spans="3:15" ht="15" x14ac:dyDescent="0.4">
      <c r="C176" t="s">
        <v>133</v>
      </c>
      <c r="D176" t="s">
        <v>118</v>
      </c>
      <c r="E176" t="s">
        <v>121</v>
      </c>
      <c r="F176" t="s">
        <v>1</v>
      </c>
      <c r="G176" s="32">
        <v>36.61</v>
      </c>
      <c r="H176" s="32">
        <v>32.5</v>
      </c>
      <c r="I176" s="32">
        <v>32.5</v>
      </c>
      <c r="J176" s="32">
        <v>0</v>
      </c>
      <c r="K176"/>
      <c r="L176"/>
      <c r="M176"/>
      <c r="N176"/>
      <c r="O176">
        <v>6</v>
      </c>
    </row>
    <row r="177" spans="3:15" ht="15" x14ac:dyDescent="0.4">
      <c r="C177" t="s">
        <v>133</v>
      </c>
      <c r="D177" t="s">
        <v>118</v>
      </c>
      <c r="E177" t="s">
        <v>121</v>
      </c>
      <c r="F177" t="s">
        <v>12</v>
      </c>
      <c r="G177" s="32">
        <v>0</v>
      </c>
      <c r="H177" s="32">
        <v>0</v>
      </c>
      <c r="I177" s="32">
        <v>0</v>
      </c>
      <c r="J177" s="32">
        <v>0</v>
      </c>
      <c r="K177"/>
      <c r="L177"/>
      <c r="M177"/>
      <c r="N177"/>
      <c r="O177">
        <v>6</v>
      </c>
    </row>
    <row r="178" spans="3:15" ht="15" x14ac:dyDescent="0.4">
      <c r="C178" t="s">
        <v>133</v>
      </c>
      <c r="D178" t="s">
        <v>118</v>
      </c>
      <c r="E178" t="s">
        <v>121</v>
      </c>
      <c r="F178" t="s">
        <v>13</v>
      </c>
      <c r="G178" s="32">
        <v>46.5</v>
      </c>
      <c r="H178" s="32">
        <v>37.92</v>
      </c>
      <c r="I178" s="32">
        <v>109.68</v>
      </c>
      <c r="J178" s="32">
        <v>0</v>
      </c>
      <c r="K178"/>
      <c r="L178"/>
      <c r="M178"/>
      <c r="N178"/>
      <c r="O178">
        <v>6</v>
      </c>
    </row>
    <row r="179" spans="3:15" ht="15" x14ac:dyDescent="0.4">
      <c r="C179" t="s">
        <v>133</v>
      </c>
      <c r="D179" t="s">
        <v>118</v>
      </c>
      <c r="E179" t="s">
        <v>121</v>
      </c>
      <c r="F179" t="s">
        <v>75</v>
      </c>
      <c r="G179" s="32">
        <v>0</v>
      </c>
      <c r="H179" s="32">
        <v>0</v>
      </c>
      <c r="I179" s="32">
        <v>0</v>
      </c>
      <c r="J179" s="32">
        <v>0</v>
      </c>
      <c r="K179"/>
      <c r="L179"/>
      <c r="M179"/>
      <c r="N179"/>
      <c r="O179">
        <v>6</v>
      </c>
    </row>
    <row r="180" spans="3:15" ht="15" x14ac:dyDescent="0.4">
      <c r="C180" t="s">
        <v>133</v>
      </c>
      <c r="D180" t="s">
        <v>118</v>
      </c>
      <c r="E180" t="s">
        <v>2</v>
      </c>
      <c r="F180" t="s">
        <v>122</v>
      </c>
      <c r="G180" s="32">
        <v>135</v>
      </c>
      <c r="H180" s="32">
        <v>45</v>
      </c>
      <c r="I180" s="32">
        <v>0</v>
      </c>
      <c r="J180" s="32">
        <v>0</v>
      </c>
      <c r="K180"/>
      <c r="L180"/>
      <c r="M180"/>
      <c r="N180"/>
      <c r="O180">
        <v>6</v>
      </c>
    </row>
    <row r="181" spans="3:15" ht="15" x14ac:dyDescent="0.4">
      <c r="C181" t="s">
        <v>133</v>
      </c>
      <c r="D181" t="s">
        <v>118</v>
      </c>
      <c r="E181" t="s">
        <v>2</v>
      </c>
      <c r="F181" t="s">
        <v>123</v>
      </c>
      <c r="G181" s="32">
        <v>0</v>
      </c>
      <c r="H181" s="32">
        <v>0</v>
      </c>
      <c r="I181" s="32">
        <v>0</v>
      </c>
      <c r="J181" s="32">
        <v>0</v>
      </c>
      <c r="K181"/>
      <c r="L181"/>
      <c r="M181"/>
      <c r="N181"/>
      <c r="O181">
        <v>6</v>
      </c>
    </row>
    <row r="182" spans="3:15" ht="15" x14ac:dyDescent="0.4">
      <c r="C182" t="s">
        <v>133</v>
      </c>
      <c r="D182" t="s">
        <v>118</v>
      </c>
      <c r="E182" t="s">
        <v>2</v>
      </c>
      <c r="F182" t="s">
        <v>124</v>
      </c>
      <c r="G182" s="32">
        <v>0</v>
      </c>
      <c r="H182" s="32">
        <v>0</v>
      </c>
      <c r="I182" s="32">
        <v>0</v>
      </c>
      <c r="J182" s="32">
        <v>0</v>
      </c>
      <c r="K182"/>
      <c r="L182"/>
      <c r="M182"/>
      <c r="N182"/>
      <c r="O182">
        <v>6</v>
      </c>
    </row>
    <row r="183" spans="3:15" ht="15" x14ac:dyDescent="0.4">
      <c r="C183" t="s">
        <v>133</v>
      </c>
      <c r="D183" t="s">
        <v>118</v>
      </c>
      <c r="E183" t="s">
        <v>2</v>
      </c>
      <c r="F183" t="s">
        <v>125</v>
      </c>
      <c r="G183" s="32">
        <v>0</v>
      </c>
      <c r="H183" s="32">
        <v>0</v>
      </c>
      <c r="I183" s="32">
        <v>0</v>
      </c>
      <c r="J183" s="32">
        <v>0</v>
      </c>
      <c r="K183"/>
      <c r="L183"/>
      <c r="M183"/>
      <c r="N183"/>
      <c r="O183">
        <v>6</v>
      </c>
    </row>
    <row r="184" spans="3:15" ht="15" x14ac:dyDescent="0.4">
      <c r="C184" t="s">
        <v>133</v>
      </c>
      <c r="D184" t="s">
        <v>118</v>
      </c>
      <c r="E184" t="s">
        <v>2</v>
      </c>
      <c r="F184" t="s">
        <v>126</v>
      </c>
      <c r="G184" s="32">
        <v>0</v>
      </c>
      <c r="H184" s="32">
        <v>0</v>
      </c>
      <c r="I184" s="32">
        <v>0</v>
      </c>
      <c r="J184" s="32">
        <v>0</v>
      </c>
      <c r="K184"/>
      <c r="L184"/>
      <c r="M184"/>
      <c r="N184"/>
      <c r="O184">
        <v>6</v>
      </c>
    </row>
    <row r="185" spans="3:15" ht="15" x14ac:dyDescent="0.4">
      <c r="C185" t="s">
        <v>133</v>
      </c>
      <c r="D185" t="s">
        <v>118</v>
      </c>
      <c r="E185" t="s">
        <v>2</v>
      </c>
      <c r="F185" t="s">
        <v>127</v>
      </c>
      <c r="G185" s="32">
        <v>0</v>
      </c>
      <c r="H185" s="32">
        <v>0</v>
      </c>
      <c r="I185" s="32">
        <v>0</v>
      </c>
      <c r="J185" s="32">
        <v>0</v>
      </c>
      <c r="K185"/>
      <c r="L185"/>
      <c r="M185"/>
      <c r="N185"/>
      <c r="O185">
        <v>6</v>
      </c>
    </row>
    <row r="186" spans="3:15" ht="15" x14ac:dyDescent="0.4">
      <c r="C186" t="s">
        <v>133</v>
      </c>
      <c r="D186" t="s">
        <v>118</v>
      </c>
      <c r="E186" t="s">
        <v>2</v>
      </c>
      <c r="F186" t="s">
        <v>128</v>
      </c>
      <c r="G186" s="32">
        <v>0</v>
      </c>
      <c r="H186" s="32">
        <v>0</v>
      </c>
      <c r="I186" s="32">
        <v>0</v>
      </c>
      <c r="J186" s="32">
        <v>0</v>
      </c>
      <c r="K186"/>
      <c r="L186"/>
      <c r="M186"/>
      <c r="N186"/>
      <c r="O186">
        <v>6</v>
      </c>
    </row>
    <row r="187" spans="3:15" ht="15" x14ac:dyDescent="0.4">
      <c r="C187" t="s">
        <v>133</v>
      </c>
      <c r="D187" t="s">
        <v>118</v>
      </c>
      <c r="E187" t="s">
        <v>2</v>
      </c>
      <c r="F187" t="s">
        <v>129</v>
      </c>
      <c r="G187" s="32">
        <v>0</v>
      </c>
      <c r="H187" s="32">
        <v>0</v>
      </c>
      <c r="I187" s="32">
        <v>0</v>
      </c>
      <c r="J187" s="32">
        <v>0</v>
      </c>
      <c r="K187"/>
      <c r="L187"/>
      <c r="M187"/>
      <c r="N187"/>
      <c r="O187">
        <v>6</v>
      </c>
    </row>
    <row r="188" spans="3:15" ht="15" x14ac:dyDescent="0.4">
      <c r="C188" t="s">
        <v>133</v>
      </c>
      <c r="D188" t="s">
        <v>118</v>
      </c>
      <c r="E188" t="s">
        <v>2</v>
      </c>
      <c r="F188" t="s">
        <v>130</v>
      </c>
      <c r="G188" s="32">
        <v>0</v>
      </c>
      <c r="H188" s="32">
        <v>0</v>
      </c>
      <c r="I188" s="32">
        <v>0</v>
      </c>
      <c r="J188" s="32">
        <v>0</v>
      </c>
      <c r="K188"/>
      <c r="L188"/>
      <c r="M188"/>
      <c r="N188"/>
      <c r="O188">
        <v>6</v>
      </c>
    </row>
    <row r="189" spans="3:15" ht="15" x14ac:dyDescent="0.4">
      <c r="C189" t="s">
        <v>133</v>
      </c>
      <c r="D189" t="s">
        <v>118</v>
      </c>
      <c r="E189" t="s">
        <v>2</v>
      </c>
      <c r="F189" t="s">
        <v>131</v>
      </c>
      <c r="G189" s="32">
        <v>0</v>
      </c>
      <c r="H189" s="32">
        <v>0</v>
      </c>
      <c r="I189" s="32">
        <v>0</v>
      </c>
      <c r="J189" s="32">
        <v>0</v>
      </c>
      <c r="K189"/>
      <c r="L189"/>
      <c r="M189"/>
      <c r="N189"/>
      <c r="O189">
        <v>6</v>
      </c>
    </row>
    <row r="190" spans="3:15" ht="15" x14ac:dyDescent="0.4">
      <c r="C190" t="s">
        <v>133</v>
      </c>
      <c r="D190" t="s">
        <v>118</v>
      </c>
      <c r="E190" t="s">
        <v>2</v>
      </c>
      <c r="F190" t="s">
        <v>10</v>
      </c>
      <c r="G190" s="32">
        <v>0</v>
      </c>
      <c r="H190" s="32">
        <v>0</v>
      </c>
      <c r="I190" s="32">
        <v>0</v>
      </c>
      <c r="J190" s="32">
        <v>0</v>
      </c>
      <c r="K190"/>
      <c r="L190"/>
      <c r="M190"/>
      <c r="N190"/>
      <c r="O190">
        <v>6</v>
      </c>
    </row>
    <row r="191" spans="3:15" ht="15" x14ac:dyDescent="0.4">
      <c r="C191" t="s">
        <v>133</v>
      </c>
      <c r="D191" t="s">
        <v>118</v>
      </c>
      <c r="E191" t="s">
        <v>132</v>
      </c>
      <c r="F191" t="s">
        <v>120</v>
      </c>
      <c r="G191" s="32">
        <v>7746.48</v>
      </c>
      <c r="H191" s="32">
        <v>7992.43</v>
      </c>
      <c r="I191" s="32">
        <v>9569.23</v>
      </c>
      <c r="J191" s="32">
        <v>0</v>
      </c>
      <c r="K191"/>
      <c r="L191"/>
      <c r="M191"/>
      <c r="N191"/>
      <c r="O191">
        <v>6</v>
      </c>
    </row>
    <row r="192" spans="3:15" ht="15" x14ac:dyDescent="0.4">
      <c r="C192" t="s">
        <v>133</v>
      </c>
      <c r="D192" t="s">
        <v>182</v>
      </c>
      <c r="E192" t="s">
        <v>183</v>
      </c>
      <c r="F192" t="s">
        <v>120</v>
      </c>
      <c r="G192" s="32">
        <v>7857.81</v>
      </c>
      <c r="H192" s="32">
        <v>13633.83</v>
      </c>
      <c r="I192" s="32">
        <v>8303.67</v>
      </c>
      <c r="J192" s="32">
        <v>0</v>
      </c>
      <c r="K192"/>
      <c r="L192"/>
      <c r="M192"/>
      <c r="N192"/>
      <c r="O192">
        <v>6</v>
      </c>
    </row>
    <row r="193" spans="3:15" ht="15" x14ac:dyDescent="0.4">
      <c r="C193" t="s">
        <v>133</v>
      </c>
      <c r="D193" t="s">
        <v>118</v>
      </c>
      <c r="E193" t="s">
        <v>119</v>
      </c>
      <c r="F193" t="s">
        <v>120</v>
      </c>
      <c r="G193" s="32">
        <v>12778.73</v>
      </c>
      <c r="H193" s="32">
        <v>9299.83</v>
      </c>
      <c r="I193" s="32">
        <v>11442.54</v>
      </c>
      <c r="J193" s="32">
        <v>0</v>
      </c>
      <c r="K193"/>
      <c r="L193"/>
      <c r="M193"/>
      <c r="N193"/>
      <c r="O193">
        <v>6</v>
      </c>
    </row>
    <row r="194" spans="3:15" ht="15" x14ac:dyDescent="0.4">
      <c r="C194" t="s">
        <v>133</v>
      </c>
      <c r="D194" t="s">
        <v>118</v>
      </c>
      <c r="E194" t="s">
        <v>121</v>
      </c>
      <c r="F194" t="s">
        <v>1</v>
      </c>
      <c r="G194" s="32">
        <v>818.72</v>
      </c>
      <c r="H194" s="32">
        <v>433.09</v>
      </c>
      <c r="I194" s="32">
        <v>1050.93</v>
      </c>
      <c r="J194" s="32">
        <v>0</v>
      </c>
      <c r="K194"/>
      <c r="L194"/>
      <c r="M194"/>
      <c r="N194"/>
      <c r="O194">
        <v>6</v>
      </c>
    </row>
    <row r="195" spans="3:15" ht="15" x14ac:dyDescent="0.4">
      <c r="C195" t="s">
        <v>133</v>
      </c>
      <c r="D195" t="s">
        <v>118</v>
      </c>
      <c r="E195" t="s">
        <v>121</v>
      </c>
      <c r="F195" t="s">
        <v>12</v>
      </c>
      <c r="G195" s="32">
        <v>0</v>
      </c>
      <c r="H195" s="32">
        <v>0</v>
      </c>
      <c r="I195" s="32">
        <v>0</v>
      </c>
      <c r="J195" s="32">
        <v>0</v>
      </c>
      <c r="K195"/>
      <c r="L195"/>
      <c r="M195"/>
      <c r="N195"/>
      <c r="O195">
        <v>6</v>
      </c>
    </row>
    <row r="196" spans="3:15" ht="15" x14ac:dyDescent="0.4">
      <c r="C196" t="s">
        <v>133</v>
      </c>
      <c r="D196" t="s">
        <v>118</v>
      </c>
      <c r="E196" t="s">
        <v>121</v>
      </c>
      <c r="F196" t="s">
        <v>13</v>
      </c>
      <c r="G196" s="32">
        <v>0</v>
      </c>
      <c r="H196" s="32">
        <v>17.28</v>
      </c>
      <c r="I196" s="32">
        <v>1669.8</v>
      </c>
      <c r="J196" s="32">
        <v>0</v>
      </c>
      <c r="K196"/>
      <c r="L196"/>
      <c r="M196"/>
      <c r="N196"/>
      <c r="O196">
        <v>6</v>
      </c>
    </row>
    <row r="197" spans="3:15" ht="15" x14ac:dyDescent="0.4">
      <c r="C197" t="s">
        <v>133</v>
      </c>
      <c r="D197" t="s">
        <v>118</v>
      </c>
      <c r="E197" t="s">
        <v>121</v>
      </c>
      <c r="F197" t="s">
        <v>75</v>
      </c>
      <c r="G197" s="32">
        <v>0</v>
      </c>
      <c r="H197" s="32">
        <v>0</v>
      </c>
      <c r="I197" s="32">
        <v>0</v>
      </c>
      <c r="J197" s="32">
        <v>0</v>
      </c>
      <c r="K197"/>
      <c r="L197"/>
      <c r="M197">
        <v>0</v>
      </c>
      <c r="N197"/>
      <c r="O197">
        <v>6</v>
      </c>
    </row>
    <row r="198" spans="3:15" ht="15" x14ac:dyDescent="0.4">
      <c r="C198" t="s">
        <v>133</v>
      </c>
      <c r="D198" t="s">
        <v>118</v>
      </c>
      <c r="E198" t="s">
        <v>2</v>
      </c>
      <c r="F198" t="s">
        <v>122</v>
      </c>
      <c r="G198" s="32">
        <v>1905</v>
      </c>
      <c r="H198" s="32">
        <v>1125</v>
      </c>
      <c r="I198" s="32">
        <v>255</v>
      </c>
      <c r="J198" s="32">
        <v>0</v>
      </c>
      <c r="K198"/>
      <c r="L198"/>
      <c r="M198"/>
      <c r="N198"/>
      <c r="O198">
        <v>6</v>
      </c>
    </row>
    <row r="199" spans="3:15" ht="15" x14ac:dyDescent="0.4">
      <c r="C199" t="s">
        <v>133</v>
      </c>
      <c r="D199" t="s">
        <v>118</v>
      </c>
      <c r="E199" t="s">
        <v>2</v>
      </c>
      <c r="F199" t="s">
        <v>123</v>
      </c>
      <c r="G199" s="32">
        <v>210</v>
      </c>
      <c r="H199" s="32">
        <v>0</v>
      </c>
      <c r="I199" s="32">
        <v>0</v>
      </c>
      <c r="J199" s="32">
        <v>0</v>
      </c>
      <c r="K199"/>
      <c r="L199"/>
      <c r="M199"/>
      <c r="N199"/>
      <c r="O199">
        <v>6</v>
      </c>
    </row>
    <row r="200" spans="3:15" ht="15" x14ac:dyDescent="0.4">
      <c r="C200" t="s">
        <v>133</v>
      </c>
      <c r="D200" t="s">
        <v>118</v>
      </c>
      <c r="E200" t="s">
        <v>2</v>
      </c>
      <c r="F200" t="s">
        <v>124</v>
      </c>
      <c r="G200" s="32">
        <v>0</v>
      </c>
      <c r="H200" s="32">
        <v>0</v>
      </c>
      <c r="I200" s="32">
        <v>0</v>
      </c>
      <c r="J200" s="32">
        <v>0</v>
      </c>
      <c r="K200"/>
      <c r="L200"/>
      <c r="M200"/>
      <c r="N200"/>
      <c r="O200">
        <v>6</v>
      </c>
    </row>
    <row r="201" spans="3:15" ht="15" x14ac:dyDescent="0.4">
      <c r="C201" t="s">
        <v>133</v>
      </c>
      <c r="D201" t="s">
        <v>118</v>
      </c>
      <c r="E201" t="s">
        <v>2</v>
      </c>
      <c r="F201" t="s">
        <v>125</v>
      </c>
      <c r="G201" s="32">
        <v>315</v>
      </c>
      <c r="H201" s="32">
        <v>0</v>
      </c>
      <c r="I201" s="32">
        <v>585</v>
      </c>
      <c r="J201" s="32">
        <v>0</v>
      </c>
      <c r="K201"/>
      <c r="L201"/>
      <c r="M201"/>
      <c r="N201"/>
      <c r="O201">
        <v>6</v>
      </c>
    </row>
    <row r="202" spans="3:15" ht="15" x14ac:dyDescent="0.4">
      <c r="C202" t="s">
        <v>133</v>
      </c>
      <c r="D202" t="s">
        <v>118</v>
      </c>
      <c r="E202" t="s">
        <v>2</v>
      </c>
      <c r="F202" t="s">
        <v>126</v>
      </c>
      <c r="G202" s="32">
        <v>0</v>
      </c>
      <c r="H202" s="32">
        <v>0</v>
      </c>
      <c r="I202" s="32">
        <v>1080</v>
      </c>
      <c r="J202" s="32">
        <v>0</v>
      </c>
      <c r="K202"/>
      <c r="L202"/>
      <c r="M202"/>
      <c r="N202"/>
      <c r="O202">
        <v>6</v>
      </c>
    </row>
    <row r="203" spans="3:15" ht="15" x14ac:dyDescent="0.4">
      <c r="C203" t="s">
        <v>133</v>
      </c>
      <c r="D203" t="s">
        <v>118</v>
      </c>
      <c r="E203" t="s">
        <v>2</v>
      </c>
      <c r="F203" t="s">
        <v>127</v>
      </c>
      <c r="G203" s="32">
        <v>0</v>
      </c>
      <c r="H203" s="32">
        <v>0</v>
      </c>
      <c r="I203" s="32">
        <v>0</v>
      </c>
      <c r="J203" s="32">
        <v>0</v>
      </c>
      <c r="K203"/>
      <c r="L203"/>
      <c r="M203"/>
      <c r="N203"/>
      <c r="O203">
        <v>6</v>
      </c>
    </row>
    <row r="204" spans="3:15" ht="15" x14ac:dyDescent="0.4">
      <c r="C204" t="s">
        <v>133</v>
      </c>
      <c r="D204" t="s">
        <v>118</v>
      </c>
      <c r="E204" t="s">
        <v>2</v>
      </c>
      <c r="F204" t="s">
        <v>128</v>
      </c>
      <c r="G204" s="32">
        <v>0</v>
      </c>
      <c r="H204" s="32">
        <v>0</v>
      </c>
      <c r="I204" s="32">
        <v>0</v>
      </c>
      <c r="J204" s="32">
        <v>0</v>
      </c>
      <c r="K204"/>
      <c r="L204"/>
      <c r="M204"/>
      <c r="N204"/>
      <c r="O204">
        <v>6</v>
      </c>
    </row>
    <row r="205" spans="3:15" ht="15" x14ac:dyDescent="0.4">
      <c r="C205" t="s">
        <v>133</v>
      </c>
      <c r="D205" t="s">
        <v>118</v>
      </c>
      <c r="E205" t="s">
        <v>2</v>
      </c>
      <c r="F205" t="s">
        <v>129</v>
      </c>
      <c r="G205" s="32">
        <v>298.35000000000002</v>
      </c>
      <c r="H205" s="32">
        <v>101.45</v>
      </c>
      <c r="I205" s="32">
        <v>50.69</v>
      </c>
      <c r="J205" s="32">
        <v>0</v>
      </c>
      <c r="K205"/>
      <c r="L205"/>
      <c r="M205"/>
      <c r="N205"/>
      <c r="O205">
        <v>6</v>
      </c>
    </row>
    <row r="206" spans="3:15" ht="15" x14ac:dyDescent="0.4">
      <c r="C206" t="s">
        <v>133</v>
      </c>
      <c r="D206" t="s">
        <v>118</v>
      </c>
      <c r="E206" t="s">
        <v>2</v>
      </c>
      <c r="F206" t="s">
        <v>130</v>
      </c>
      <c r="G206" s="32">
        <v>0</v>
      </c>
      <c r="H206" s="32">
        <v>0</v>
      </c>
      <c r="I206" s="32">
        <v>0</v>
      </c>
      <c r="J206" s="32">
        <v>0</v>
      </c>
      <c r="K206"/>
      <c r="L206"/>
      <c r="M206"/>
      <c r="N206"/>
      <c r="O206">
        <v>6</v>
      </c>
    </row>
    <row r="207" spans="3:15" ht="15" x14ac:dyDescent="0.4">
      <c r="C207" t="s">
        <v>133</v>
      </c>
      <c r="D207" t="s">
        <v>118</v>
      </c>
      <c r="E207" t="s">
        <v>2</v>
      </c>
      <c r="F207" t="s">
        <v>131</v>
      </c>
      <c r="G207" s="32">
        <v>0</v>
      </c>
      <c r="H207" s="32">
        <v>0</v>
      </c>
      <c r="I207" s="32">
        <v>0</v>
      </c>
      <c r="J207" s="32">
        <v>0</v>
      </c>
      <c r="K207"/>
      <c r="L207"/>
      <c r="M207"/>
      <c r="N207"/>
      <c r="O207">
        <v>6</v>
      </c>
    </row>
    <row r="208" spans="3:15" ht="15" x14ac:dyDescent="0.4">
      <c r="C208" t="s">
        <v>133</v>
      </c>
      <c r="D208" t="s">
        <v>118</v>
      </c>
      <c r="E208" t="s">
        <v>2</v>
      </c>
      <c r="F208" t="s">
        <v>10</v>
      </c>
      <c r="G208" s="32">
        <v>0</v>
      </c>
      <c r="H208" s="32">
        <v>0</v>
      </c>
      <c r="I208" s="32">
        <v>0</v>
      </c>
      <c r="J208" s="32">
        <v>0</v>
      </c>
      <c r="K208"/>
      <c r="L208"/>
      <c r="M208"/>
      <c r="N208"/>
      <c r="O208">
        <v>6</v>
      </c>
    </row>
    <row r="209" spans="3:15" ht="15" x14ac:dyDescent="0.4">
      <c r="C209" t="s">
        <v>133</v>
      </c>
      <c r="D209" t="s">
        <v>118</v>
      </c>
      <c r="E209" t="s">
        <v>132</v>
      </c>
      <c r="F209" t="s">
        <v>120</v>
      </c>
      <c r="G209" s="32">
        <v>16325.8</v>
      </c>
      <c r="H209" s="32">
        <v>10976.65</v>
      </c>
      <c r="I209" s="32">
        <v>16133.96</v>
      </c>
      <c r="J209" s="32">
        <v>0</v>
      </c>
      <c r="K209"/>
      <c r="L209"/>
      <c r="M209"/>
      <c r="N209"/>
      <c r="O209">
        <v>6</v>
      </c>
    </row>
    <row r="210" spans="3:15" ht="15" x14ac:dyDescent="0.4">
      <c r="C210" t="s">
        <v>133</v>
      </c>
      <c r="D210" t="s">
        <v>182</v>
      </c>
      <c r="E210" t="s">
        <v>183</v>
      </c>
      <c r="F210" t="s">
        <v>120</v>
      </c>
      <c r="G210" s="32">
        <v>15696</v>
      </c>
      <c r="H210" s="32">
        <v>13900.41</v>
      </c>
      <c r="I210" s="32">
        <v>18729.8</v>
      </c>
      <c r="J210" s="32">
        <v>0</v>
      </c>
      <c r="K210"/>
      <c r="L210"/>
      <c r="M210"/>
      <c r="N210"/>
      <c r="O210">
        <v>6</v>
      </c>
    </row>
    <row r="211" spans="3:15" ht="15" x14ac:dyDescent="0.4">
      <c r="C211" t="s">
        <v>133</v>
      </c>
      <c r="D211" t="s">
        <v>118</v>
      </c>
      <c r="E211" t="s">
        <v>119</v>
      </c>
      <c r="F211" t="s">
        <v>120</v>
      </c>
      <c r="G211" s="32">
        <v>15124.82</v>
      </c>
      <c r="H211" s="32">
        <v>6613.97</v>
      </c>
      <c r="I211" s="32">
        <v>7737.52</v>
      </c>
      <c r="J211" s="32">
        <v>0</v>
      </c>
      <c r="K211"/>
      <c r="L211"/>
      <c r="M211"/>
      <c r="N211"/>
      <c r="O211">
        <v>6</v>
      </c>
    </row>
    <row r="212" spans="3:15" ht="15" x14ac:dyDescent="0.4">
      <c r="C212" t="s">
        <v>133</v>
      </c>
      <c r="D212" t="s">
        <v>118</v>
      </c>
      <c r="E212" t="s">
        <v>121</v>
      </c>
      <c r="F212" t="s">
        <v>1</v>
      </c>
      <c r="G212" s="32">
        <v>541</v>
      </c>
      <c r="H212" s="32">
        <v>164.5</v>
      </c>
      <c r="I212" s="32">
        <v>364.25</v>
      </c>
      <c r="J212" s="32">
        <v>0</v>
      </c>
      <c r="K212"/>
      <c r="L212"/>
      <c r="M212"/>
      <c r="N212"/>
      <c r="O212">
        <v>6</v>
      </c>
    </row>
    <row r="213" spans="3:15" ht="15" x14ac:dyDescent="0.4">
      <c r="C213" t="s">
        <v>133</v>
      </c>
      <c r="D213" t="s">
        <v>118</v>
      </c>
      <c r="E213" t="s">
        <v>121</v>
      </c>
      <c r="F213" t="s">
        <v>12</v>
      </c>
      <c r="G213" s="32">
        <v>0</v>
      </c>
      <c r="H213" s="32">
        <v>0</v>
      </c>
      <c r="I213" s="32">
        <v>0</v>
      </c>
      <c r="J213" s="32">
        <v>0</v>
      </c>
      <c r="K213"/>
      <c r="L213"/>
      <c r="M213"/>
      <c r="N213"/>
      <c r="O213">
        <v>6</v>
      </c>
    </row>
    <row r="214" spans="3:15" ht="15" x14ac:dyDescent="0.4">
      <c r="C214" t="s">
        <v>133</v>
      </c>
      <c r="D214" t="s">
        <v>118</v>
      </c>
      <c r="E214" t="s">
        <v>121</v>
      </c>
      <c r="F214" t="s">
        <v>13</v>
      </c>
      <c r="G214" s="32">
        <v>856.8</v>
      </c>
      <c r="H214" s="32">
        <v>159.6</v>
      </c>
      <c r="I214" s="32">
        <v>326.76</v>
      </c>
      <c r="J214" s="32">
        <v>0</v>
      </c>
      <c r="K214"/>
      <c r="L214"/>
      <c r="M214"/>
      <c r="N214"/>
      <c r="O214">
        <v>6</v>
      </c>
    </row>
    <row r="215" spans="3:15" ht="15" x14ac:dyDescent="0.4">
      <c r="C215" t="s">
        <v>133</v>
      </c>
      <c r="D215" t="s">
        <v>118</v>
      </c>
      <c r="E215" t="s">
        <v>121</v>
      </c>
      <c r="F215" t="s">
        <v>75</v>
      </c>
      <c r="G215" s="32">
        <v>0</v>
      </c>
      <c r="H215" s="32">
        <v>0</v>
      </c>
      <c r="I215" s="32">
        <v>0</v>
      </c>
      <c r="J215" s="32">
        <v>0</v>
      </c>
      <c r="K215"/>
      <c r="L215"/>
      <c r="M215"/>
      <c r="N215"/>
      <c r="O215">
        <v>6</v>
      </c>
    </row>
    <row r="216" spans="3:15" ht="15" x14ac:dyDescent="0.4">
      <c r="C216" t="s">
        <v>133</v>
      </c>
      <c r="D216" t="s">
        <v>118</v>
      </c>
      <c r="E216" t="s">
        <v>2</v>
      </c>
      <c r="F216" t="s">
        <v>122</v>
      </c>
      <c r="G216" s="32">
        <v>1150</v>
      </c>
      <c r="H216" s="32">
        <v>420</v>
      </c>
      <c r="I216" s="32">
        <v>855</v>
      </c>
      <c r="J216" s="32">
        <v>0</v>
      </c>
      <c r="K216"/>
      <c r="L216"/>
      <c r="M216"/>
      <c r="N216"/>
      <c r="O216">
        <v>6</v>
      </c>
    </row>
    <row r="217" spans="3:15" ht="15" x14ac:dyDescent="0.4">
      <c r="C217" t="s">
        <v>133</v>
      </c>
      <c r="D217" t="s">
        <v>118</v>
      </c>
      <c r="E217" t="s">
        <v>2</v>
      </c>
      <c r="F217" t="s">
        <v>123</v>
      </c>
      <c r="G217" s="32">
        <v>0</v>
      </c>
      <c r="H217" s="32">
        <v>0</v>
      </c>
      <c r="I217" s="32">
        <v>0</v>
      </c>
      <c r="J217" s="32">
        <v>0</v>
      </c>
      <c r="K217"/>
      <c r="L217"/>
      <c r="M217"/>
      <c r="N217"/>
      <c r="O217">
        <v>6</v>
      </c>
    </row>
    <row r="218" spans="3:15" ht="15" x14ac:dyDescent="0.4">
      <c r="C218" t="s">
        <v>133</v>
      </c>
      <c r="D218" t="s">
        <v>118</v>
      </c>
      <c r="E218" t="s">
        <v>2</v>
      </c>
      <c r="F218" t="s">
        <v>124</v>
      </c>
      <c r="G218" s="32">
        <v>0</v>
      </c>
      <c r="H218" s="32">
        <v>0</v>
      </c>
      <c r="I218" s="32">
        <v>0</v>
      </c>
      <c r="J218" s="32">
        <v>0</v>
      </c>
      <c r="K218"/>
      <c r="L218"/>
      <c r="M218"/>
      <c r="N218"/>
      <c r="O218">
        <v>6</v>
      </c>
    </row>
    <row r="219" spans="3:15" ht="15" x14ac:dyDescent="0.4">
      <c r="C219" t="s">
        <v>133</v>
      </c>
      <c r="D219" t="s">
        <v>118</v>
      </c>
      <c r="E219" t="s">
        <v>2</v>
      </c>
      <c r="F219" t="s">
        <v>125</v>
      </c>
      <c r="G219" s="32">
        <v>0</v>
      </c>
      <c r="H219" s="32">
        <v>0</v>
      </c>
      <c r="I219" s="32">
        <v>420</v>
      </c>
      <c r="J219" s="32">
        <v>0</v>
      </c>
      <c r="K219"/>
      <c r="L219"/>
      <c r="M219"/>
      <c r="N219"/>
      <c r="O219">
        <v>6</v>
      </c>
    </row>
    <row r="220" spans="3:15" ht="15" x14ac:dyDescent="0.4">
      <c r="C220" t="s">
        <v>133</v>
      </c>
      <c r="D220" t="s">
        <v>118</v>
      </c>
      <c r="E220" t="s">
        <v>2</v>
      </c>
      <c r="F220" t="s">
        <v>126</v>
      </c>
      <c r="G220" s="32">
        <v>0</v>
      </c>
      <c r="H220" s="32">
        <v>0</v>
      </c>
      <c r="I220" s="32">
        <v>0</v>
      </c>
      <c r="J220" s="32">
        <v>0</v>
      </c>
      <c r="K220"/>
      <c r="L220"/>
      <c r="M220"/>
      <c r="N220"/>
      <c r="O220">
        <v>6</v>
      </c>
    </row>
    <row r="221" spans="3:15" ht="15" x14ac:dyDescent="0.4">
      <c r="C221" t="s">
        <v>133</v>
      </c>
      <c r="D221" t="s">
        <v>118</v>
      </c>
      <c r="E221" t="s">
        <v>2</v>
      </c>
      <c r="F221" t="s">
        <v>127</v>
      </c>
      <c r="G221" s="32">
        <v>0</v>
      </c>
      <c r="H221" s="32">
        <v>0</v>
      </c>
      <c r="I221" s="32">
        <v>0</v>
      </c>
      <c r="J221" s="32">
        <v>0</v>
      </c>
      <c r="K221"/>
      <c r="L221"/>
      <c r="M221"/>
      <c r="N221"/>
      <c r="O221">
        <v>6</v>
      </c>
    </row>
    <row r="222" spans="3:15" ht="15" x14ac:dyDescent="0.4">
      <c r="C222" t="s">
        <v>133</v>
      </c>
      <c r="D222" t="s">
        <v>118</v>
      </c>
      <c r="E222" t="s">
        <v>2</v>
      </c>
      <c r="F222" t="s">
        <v>128</v>
      </c>
      <c r="G222" s="32">
        <v>0</v>
      </c>
      <c r="H222" s="32">
        <v>0</v>
      </c>
      <c r="I222" s="32">
        <v>0</v>
      </c>
      <c r="J222" s="32">
        <v>0</v>
      </c>
      <c r="K222"/>
      <c r="L222"/>
      <c r="M222"/>
      <c r="N222"/>
      <c r="O222">
        <v>6</v>
      </c>
    </row>
    <row r="223" spans="3:15" ht="15" x14ac:dyDescent="0.4">
      <c r="C223" t="s">
        <v>133</v>
      </c>
      <c r="D223" t="s">
        <v>118</v>
      </c>
      <c r="E223" t="s">
        <v>2</v>
      </c>
      <c r="F223" t="s">
        <v>129</v>
      </c>
      <c r="G223" s="32">
        <v>0</v>
      </c>
      <c r="H223" s="32">
        <v>0</v>
      </c>
      <c r="I223" s="32">
        <v>0</v>
      </c>
      <c r="J223" s="32">
        <v>0</v>
      </c>
      <c r="K223"/>
      <c r="L223"/>
      <c r="M223"/>
      <c r="N223"/>
      <c r="O223">
        <v>6</v>
      </c>
    </row>
    <row r="224" spans="3:15" ht="15" x14ac:dyDescent="0.4">
      <c r="C224" t="s">
        <v>133</v>
      </c>
      <c r="D224" t="s">
        <v>118</v>
      </c>
      <c r="E224" t="s">
        <v>2</v>
      </c>
      <c r="F224" t="s">
        <v>130</v>
      </c>
      <c r="G224" s="32">
        <v>0</v>
      </c>
      <c r="H224" s="32">
        <v>0</v>
      </c>
      <c r="I224" s="32">
        <v>0</v>
      </c>
      <c r="J224" s="32">
        <v>0</v>
      </c>
      <c r="K224"/>
      <c r="L224"/>
      <c r="M224"/>
      <c r="N224"/>
      <c r="O224">
        <v>6</v>
      </c>
    </row>
    <row r="225" spans="3:15" ht="15" x14ac:dyDescent="0.4">
      <c r="C225" t="s">
        <v>133</v>
      </c>
      <c r="D225" t="s">
        <v>118</v>
      </c>
      <c r="E225" t="s">
        <v>2</v>
      </c>
      <c r="F225" t="s">
        <v>131</v>
      </c>
      <c r="G225" s="32">
        <v>0</v>
      </c>
      <c r="H225" s="32">
        <v>0</v>
      </c>
      <c r="I225" s="32">
        <v>0</v>
      </c>
      <c r="J225" s="32">
        <v>0</v>
      </c>
      <c r="K225"/>
      <c r="L225"/>
      <c r="M225"/>
      <c r="N225"/>
      <c r="O225">
        <v>6</v>
      </c>
    </row>
    <row r="226" spans="3:15" ht="15" x14ac:dyDescent="0.4">
      <c r="C226" t="s">
        <v>133</v>
      </c>
      <c r="D226" t="s">
        <v>118</v>
      </c>
      <c r="E226" t="s">
        <v>2</v>
      </c>
      <c r="F226" t="s">
        <v>10</v>
      </c>
      <c r="G226" s="32">
        <v>0</v>
      </c>
      <c r="H226" s="32">
        <v>0</v>
      </c>
      <c r="I226" s="32">
        <v>0</v>
      </c>
      <c r="J226" s="32">
        <v>0</v>
      </c>
      <c r="K226"/>
      <c r="L226"/>
      <c r="M226"/>
      <c r="N226"/>
      <c r="O226">
        <v>6</v>
      </c>
    </row>
    <row r="227" spans="3:15" ht="15" x14ac:dyDescent="0.4">
      <c r="C227" t="s">
        <v>133</v>
      </c>
      <c r="D227" t="s">
        <v>118</v>
      </c>
      <c r="E227" t="s">
        <v>132</v>
      </c>
      <c r="F227" t="s">
        <v>120</v>
      </c>
      <c r="G227" s="32">
        <v>17672.62</v>
      </c>
      <c r="H227" s="32">
        <v>7358.07</v>
      </c>
      <c r="I227" s="32">
        <v>9703.5300000000007</v>
      </c>
      <c r="J227" s="32">
        <v>0</v>
      </c>
      <c r="K227"/>
      <c r="L227"/>
      <c r="M227"/>
      <c r="N227"/>
      <c r="O227">
        <v>6</v>
      </c>
    </row>
    <row r="228" spans="3:15" ht="15" x14ac:dyDescent="0.4">
      <c r="C228" t="s">
        <v>133</v>
      </c>
      <c r="D228" t="s">
        <v>182</v>
      </c>
      <c r="E228" t="s">
        <v>183</v>
      </c>
      <c r="F228" t="s">
        <v>120</v>
      </c>
      <c r="G228" s="32">
        <v>11810.86</v>
      </c>
      <c r="H228" s="32">
        <v>13164.21</v>
      </c>
      <c r="I228" s="32">
        <v>14531.65</v>
      </c>
      <c r="J228" s="32">
        <v>0</v>
      </c>
      <c r="K228"/>
      <c r="L228"/>
      <c r="M228"/>
      <c r="N228"/>
      <c r="O228">
        <v>6</v>
      </c>
    </row>
  </sheetData>
  <sortState xmlns:xlrd2="http://schemas.microsoft.com/office/spreadsheetml/2017/richdata2" ref="A20:B86">
    <sortCondition ref="B20:B8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Actual_Costs</vt:lpstr>
      <vt:lpstr>ReportInfo</vt:lpstr>
      <vt:lpstr>LookupData</vt:lpstr>
      <vt:lpstr>Actual_Costs!Print_Area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Leonard Carper</cp:lastModifiedBy>
  <cp:lastPrinted>2019-09-25T13:01:49Z</cp:lastPrinted>
  <dcterms:created xsi:type="dcterms:W3CDTF">2016-03-09T19:14:21Z</dcterms:created>
  <dcterms:modified xsi:type="dcterms:W3CDTF">2020-10-08T05:29:33Z</dcterms:modified>
</cp:coreProperties>
</file>