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R:\!CFY1920\Forms &amp; Instructions\7 Standard\Quarterly\"/>
    </mc:Choice>
  </mc:AlternateContent>
  <xr:revisionPtr revIDLastSave="0" documentId="13_ncr:1_{AC7908F3-118E-4463-AB61-D8701A2A4135}" xr6:coauthVersionLast="41" xr6:coauthVersionMax="41" xr10:uidLastSave="{00000000-0000-0000-0000-000000000000}"/>
  <workbookProtection workbookAlgorithmName="SHA-512" workbookHashValue="pnBtb4jyHc4L5P1Jv5KcVFXH9ygGG8xwuTKyehY7Oxd5k+hKsIfv1xj+GaaVAO0oU8dXUl1LixhTp43dE7Vvag==" workbookSaltValue="gVqHTi0nzRz8CVHh5VPZdw==" workbookSpinCount="100000" lockStructure="1"/>
  <bookViews>
    <workbookView xWindow="28680" yWindow="-120" windowWidth="29040" windowHeight="15840" tabRatio="602" xr2:uid="{00000000-000D-0000-FFFF-FFFF00000000}"/>
  </bookViews>
  <sheets>
    <sheet name="Jurors" sheetId="51" r:id="rId1"/>
    <sheet name="LookupData" sheetId="46" state="hidden" r:id="rId2"/>
    <sheet name="ReportInfo" sheetId="52" state="hidden" r:id="rId3"/>
  </sheets>
  <definedNames>
    <definedName name="_xlnm.Print_Area" localSheetId="0">Jurors!$A$1:$J$37</definedName>
    <definedName name="_xlnm.Print_Titles" localSheetId="0">Jurors!$1:$4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9" i="51" l="1"/>
  <c r="G19" i="51"/>
  <c r="E19" i="51"/>
  <c r="C19" i="51"/>
  <c r="D9" i="52" l="1"/>
  <c r="F73" i="46"/>
  <c r="F74" i="46"/>
  <c r="F75" i="46"/>
  <c r="F72" i="46"/>
  <c r="B27" i="52"/>
  <c r="B28" i="52"/>
  <c r="B26" i="52"/>
  <c r="B22" i="52"/>
  <c r="B23" i="52" s="1"/>
  <c r="B24" i="52" s="1"/>
  <c r="G22" i="52"/>
  <c r="H23" i="52"/>
  <c r="J21" i="52"/>
  <c r="I27" i="52"/>
  <c r="J26" i="52"/>
  <c r="H21" i="52"/>
  <c r="G21" i="52"/>
  <c r="G27" i="52"/>
  <c r="I23" i="52"/>
  <c r="J27" i="52"/>
  <c r="H27" i="52"/>
  <c r="I26" i="52"/>
  <c r="J23" i="52"/>
  <c r="H22" i="52"/>
  <c r="H26" i="52"/>
  <c r="G23" i="52"/>
  <c r="I21" i="52"/>
  <c r="I22" i="52"/>
  <c r="J22" i="52"/>
  <c r="G26" i="52"/>
  <c r="C9" i="52" l="1"/>
  <c r="B11" i="52" s="1"/>
  <c r="B9" i="52"/>
  <c r="B8" i="52"/>
  <c r="E1" i="52"/>
  <c r="G13" i="51"/>
  <c r="G11" i="51"/>
  <c r="A21" i="52" l="1"/>
  <c r="B10" i="52"/>
  <c r="B7" i="52"/>
  <c r="G14" i="51"/>
  <c r="D15" i="51"/>
  <c r="F15" i="51"/>
  <c r="E15" i="51"/>
  <c r="I24" i="52"/>
  <c r="J24" i="52"/>
  <c r="H24" i="52"/>
  <c r="J28" i="52" l="1"/>
  <c r="H28" i="52"/>
  <c r="I28" i="52"/>
  <c r="A22" i="52"/>
  <c r="A23" i="52" s="1"/>
  <c r="A24" i="52" s="1"/>
  <c r="A27" i="52"/>
  <c r="A26" i="52"/>
  <c r="A28" i="52"/>
  <c r="G15" i="51"/>
  <c r="C15" i="51"/>
  <c r="G24" i="52"/>
  <c r="G28" i="52" l="1"/>
</calcChain>
</file>

<file path=xl/sharedStrings.xml><?xml version="1.0" encoding="utf-8"?>
<sst xmlns="http://schemas.openxmlformats.org/spreadsheetml/2006/main" count="373" uniqueCount="201">
  <si>
    <t>Cash</t>
  </si>
  <si>
    <t>Accrual</t>
  </si>
  <si>
    <t xml:space="preserve">County: </t>
  </si>
  <si>
    <t xml:space="preserve">Version #: </t>
  </si>
  <si>
    <t>June</t>
  </si>
  <si>
    <t>July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</si>
  <si>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</si>
  <si>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</si>
  <si>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</si>
  <si>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</si>
  <si>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</si>
  <si>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</si>
  <si>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</si>
  <si>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</si>
  <si>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</si>
  <si>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</si>
  <si>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</si>
  <si>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</si>
  <si>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</si>
  <si>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</si>
  <si>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</si>
  <si>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</si>
  <si>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</si>
  <si>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</si>
  <si>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</si>
  <si>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</si>
  <si>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</si>
  <si>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</si>
  <si>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</si>
  <si>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</si>
  <si>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</si>
  <si>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</si>
  <si>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</si>
  <si>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</si>
  <si>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</si>
  <si>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</si>
  <si>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</si>
  <si>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</si>
  <si>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</si>
  <si>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</si>
  <si>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</si>
  <si>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</si>
  <si>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</si>
  <si>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</si>
  <si>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</si>
  <si>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</si>
  <si>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</si>
  <si>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</si>
  <si>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</si>
  <si>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</si>
  <si>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</si>
  <si>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</si>
  <si>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</si>
  <si>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</si>
  <si>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</si>
  <si>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</si>
  <si>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</si>
  <si>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</si>
  <si>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</si>
  <si>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</si>
  <si>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</si>
  <si>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</si>
  <si>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</si>
  <si>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</si>
  <si>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St.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</si>
  <si>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</si>
  <si>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</si>
  <si>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</si>
  <si>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</si>
  <si>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</si>
  <si>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</si>
  <si>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</si>
  <si>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</si>
  <si>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Contact: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</si>
  <si>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</si>
  <si>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</si>
  <si>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</si>
  <si>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</si>
  <si>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</si>
  <si>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</si>
  <si>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</si>
  <si>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</si>
  <si>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</si>
  <si>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</si>
  <si>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E-Mail Address: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</si>
  <si>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</si>
  <si>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</si>
  <si>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</si>
  <si>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</si>
  <si>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</si>
  <si>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</si>
  <si>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</si>
  <si>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</si>
  <si>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</si>
  <si>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</si>
  <si>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Version Number</t>
  </si>
  <si>
    <t>Report Month</t>
  </si>
  <si>
    <t>VerificationCode:</t>
  </si>
  <si>
    <t>ReportShortName:</t>
  </si>
  <si>
    <t>CountyName:</t>
  </si>
  <si>
    <t>SubmissionDate:</t>
  </si>
  <si>
    <t>SubmissionEmail:</t>
  </si>
  <si>
    <t>ReportMonth:</t>
  </si>
  <si>
    <t>SubmissionMonth:</t>
  </si>
  <si>
    <t>Filename:</t>
  </si>
  <si>
    <t>VersionNumber:</t>
  </si>
  <si>
    <t>FolderLocation:</t>
  </si>
  <si>
    <t>FiscalYearID</t>
  </si>
  <si>
    <t>Period1</t>
  </si>
  <si>
    <t>Period2</t>
  </si>
  <si>
    <t>Period3</t>
  </si>
  <si>
    <t>Period4</t>
  </si>
  <si>
    <t>Period5</t>
  </si>
  <si>
    <t>Period6</t>
  </si>
  <si>
    <t>Period7</t>
  </si>
  <si>
    <t>Period8</t>
  </si>
  <si>
    <t>Period9</t>
  </si>
  <si>
    <t>Period10</t>
  </si>
  <si>
    <t>Period11</t>
  </si>
  <si>
    <t>Period12</t>
  </si>
  <si>
    <t>ReportID</t>
  </si>
  <si>
    <t>NumDataTables:</t>
  </si>
  <si>
    <t>DataTable</t>
  </si>
  <si>
    <t>StartCol</t>
  </si>
  <si>
    <t>EndCol</t>
  </si>
  <si>
    <t>StartRow</t>
  </si>
  <si>
    <t>EndRow</t>
  </si>
  <si>
    <t>A</t>
  </si>
  <si>
    <t>T</t>
  </si>
  <si>
    <t>DataTableNum</t>
  </si>
  <si>
    <t>Accounting Method</t>
  </si>
  <si>
    <t>Reason Code</t>
  </si>
  <si>
    <t>Actions to Improve</t>
  </si>
  <si>
    <t>1st Qtr</t>
  </si>
  <si>
    <t>2nd Qtr</t>
  </si>
  <si>
    <t>3rd Qtr</t>
  </si>
  <si>
    <t>4th Qtr</t>
  </si>
  <si>
    <t>YTD</t>
  </si>
  <si>
    <t>Outputs</t>
  </si>
  <si>
    <t>PM1.18.1.0</t>
  </si>
  <si>
    <t>D_A_ActionPlan</t>
  </si>
  <si>
    <t>S</t>
  </si>
  <si>
    <t>D_A_NonCTPerfMsr</t>
  </si>
  <si>
    <t>PerformanceMsrType</t>
  </si>
  <si>
    <t>PerformanceMsrSubType</t>
  </si>
  <si>
    <t>PMCourtType</t>
  </si>
  <si>
    <t>OCStndrd</t>
  </si>
  <si>
    <t>TOTAL ALL</t>
  </si>
  <si>
    <t>Outcomes</t>
  </si>
  <si>
    <t>PerfLevel</t>
  </si>
  <si>
    <t>APType</t>
  </si>
  <si>
    <t>APSubType</t>
  </si>
  <si>
    <t>APCourtSubType</t>
  </si>
  <si>
    <t>Action To Improve</t>
  </si>
  <si>
    <t>Required</t>
  </si>
  <si>
    <t>PMNonCourtType</t>
  </si>
  <si>
    <t>PMNonCourtSubType</t>
  </si>
  <si>
    <t>Number of Juror Payments Issued</t>
  </si>
  <si>
    <t>Number of Juror Payments Issued Timely</t>
  </si>
  <si>
    <t xml:space="preserve">Number of Juror Payments Issued  </t>
  </si>
  <si>
    <t xml:space="preserve">Number of Juror Payments Issued Timely  </t>
  </si>
  <si>
    <t xml:space="preserve">% of Juror Payments Issued Timely  </t>
  </si>
  <si>
    <t>Number of Jury Summons Issued</t>
  </si>
  <si>
    <t>Staffing - Workload</t>
  </si>
  <si>
    <t>Staffing - Training</t>
  </si>
  <si>
    <t>Systems</t>
  </si>
  <si>
    <t>Procedural</t>
  </si>
  <si>
    <t>Other (Explain)</t>
  </si>
  <si>
    <t xml:space="preserve">Number of Jury Summons Issued  </t>
  </si>
  <si>
    <t>Standard: 100%</t>
  </si>
  <si>
    <t>Clerk of Court Quarterly Juror Management Performance</t>
  </si>
  <si>
    <t>Jury Msrs</t>
  </si>
  <si>
    <t>Report Qtr</t>
  </si>
  <si>
    <t>Juror</t>
  </si>
  <si>
    <t>Jury Summons</t>
  </si>
  <si>
    <t>Jury Payments</t>
  </si>
  <si>
    <t>Timely</t>
  </si>
  <si>
    <t>FilenameInfo</t>
  </si>
  <si>
    <t xml:space="preserve">Quarter: </t>
  </si>
  <si>
    <t>10/1/19 - 12/31/19</t>
  </si>
  <si>
    <t>County Fiscal Year 2019-2020</t>
  </si>
  <si>
    <t>CCOC Form Version 1
Created 09/13/19</t>
  </si>
  <si>
    <t>DeSoto</t>
  </si>
  <si>
    <t>1/1/20 - 3/31/20</t>
  </si>
  <si>
    <t>4/1/20 - 6/30/20</t>
  </si>
  <si>
    <t>7/1/20 - 9/30/20</t>
  </si>
  <si>
    <t>ACTION PLANS
If not meeting standard</t>
  </si>
  <si>
    <t>1. These Business Rules do not coincide with OSCA reporting rules</t>
  </si>
  <si>
    <t>2. Include petit and grand jury</t>
  </si>
  <si>
    <t>3. Report all summonses issued during the reporting period using the date of issuance</t>
  </si>
  <si>
    <t>1. Include all forms of payment issued</t>
  </si>
  <si>
    <t>2. Include ALL payments for jury service (petit and grand jury)</t>
  </si>
  <si>
    <t>3. Reporting period based on date of payment</t>
  </si>
  <si>
    <t>2. Exclude reissued checks</t>
  </si>
  <si>
    <t>4. Include ALL payments for jury service (petit and grand jury)</t>
  </si>
  <si>
    <t>5. Number of juror payments issued during reporting period that were within 20 days after completion of jury service as required by Chapter 40.32, Florida Statutes and/or Rules of Judicial Administration, or within 20 days of revised request for payment if after original Date of Service</t>
  </si>
  <si>
    <t>RULES</t>
  </si>
  <si>
    <t>Qtr 1: Oct - Dec</t>
  </si>
  <si>
    <t>Qtr 2: Jan - Mar</t>
  </si>
  <si>
    <t>Qtr 3: Apr - Jun</t>
  </si>
  <si>
    <t>Qtr 4: Jul - 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</si>
</sst>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??_);_(@_)"/>
    <numFmt numFmtId="165" formatCode="_(* #,##0_);_(* \(#,##0\);_(* &quot;-&quot;??_);_(@_)"/>
  </numFmts>
  <fonts count="41" x14ac:knownFonts="1">
    <font>
      <sz val="10"/>
      <name val="Arial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Franklin Gothic Book"/>
      <family val="2"/>
      <scheme val="minor"/>
    </font>
    <font>
      <b/>
      <sz val="11"/>
      <name val="Franklin Gothic Book"/>
      <family val="2"/>
      <scheme val="min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2"/>
      <name val="Franklin Gothic Book"/>
      <family val="2"/>
      <scheme val="minor"/>
    </font>
    <font>
      <vertAlign val="superscript"/>
      <sz val="10"/>
      <name val="Franklin Gothic Book"/>
      <family val="2"/>
      <scheme val="minor"/>
    </font>
    <font>
      <sz val="10"/>
      <name val="Arial"/>
      <family val="2"/>
    </font>
    <font>
      <sz val="11"/>
      <name val="Franklin Gothic Demi"/>
      <family val="2"/>
      <scheme val="major"/>
    </font>
    <font>
      <sz val="10"/>
      <color theme="0"/>
      <name val="Franklin Gothic Demi"/>
      <family val="2"/>
      <scheme val="major"/>
    </font>
    <font>
      <sz val="10"/>
      <name val="Franklin Gothic Demi"/>
      <family val="2"/>
      <scheme val="major"/>
    </font>
    <font>
      <sz val="9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sz val="11"/>
      <color theme="0"/>
      <name val="Franklin Gothic Demi"/>
      <family val="2"/>
      <scheme val="major"/>
    </font>
    <font>
      <sz val="9"/>
      <color theme="0"/>
      <name val="Franklin Gothic Book"/>
      <family val="2"/>
      <scheme val="minor"/>
    </font>
    <font>
      <sz val="11"/>
      <color indexed="8"/>
      <name val="Calibri"/>
      <family val="2"/>
    </font>
    <font>
      <sz val="14"/>
      <color theme="4"/>
      <name val="Franklin Gothic Demi"/>
      <family val="2"/>
      <scheme val="major"/>
    </font>
    <font>
      <sz val="9"/>
      <color theme="0"/>
      <name val="Franklin Gothic Demi"/>
      <family val="2"/>
      <scheme val="major"/>
    </font>
    <font>
      <sz val="10"/>
      <color theme="1"/>
      <name val="Franklin Gothic Demi"/>
      <family val="2"/>
      <scheme val="major"/>
    </font>
    <font>
      <sz val="8"/>
      <color theme="0"/>
      <name val="Franklin Gothic Book"/>
      <family val="2"/>
      <scheme val="minor"/>
    </font>
    <font>
      <sz val="9"/>
      <name val="Franklin Gothic Book"/>
      <family val="2"/>
      <scheme val="minor"/>
    </font>
    <font>
      <sz val="10"/>
      <color theme="1"/>
      <name val="Franklin Gothic Book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1" tint="0.249977111117893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/>
      <top/>
      <bottom style="medium">
        <color theme="1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thin">
        <color theme="1" tint="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/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/>
      <diagonal/>
    </border>
    <border>
      <left style="thin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1" tint="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</borders>
  <cellStyleXfs count="55">
    <xf numFmtId="0" fontId="0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8" fillId="0" borderId="0"/>
    <xf numFmtId="44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2" fillId="0" borderId="0"/>
    <xf numFmtId="0" fontId="11" fillId="0" borderId="0"/>
    <xf numFmtId="44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164" fontId="31" fillId="6" borderId="13">
      <alignment vertical="center"/>
    </xf>
    <xf numFmtId="0" fontId="20" fillId="7" borderId="14">
      <alignment horizontal="center" vertical="center"/>
      <protection locked="0"/>
    </xf>
    <xf numFmtId="0" fontId="20" fillId="9" borderId="14">
      <alignment horizontal="center" vertical="center"/>
      <protection locked="0"/>
    </xf>
    <xf numFmtId="44" fontId="24" fillId="11" borderId="15">
      <alignment vertical="center"/>
      <protection locked="0"/>
    </xf>
    <xf numFmtId="44" fontId="20" fillId="11" borderId="16" applyBorder="0">
      <alignment vertical="center"/>
      <protection locked="0"/>
    </xf>
    <xf numFmtId="44" fontId="20" fillId="9" borderId="17" applyBorder="0">
      <alignment vertical="center"/>
      <protection locked="0"/>
    </xf>
    <xf numFmtId="44" fontId="20" fillId="7" borderId="18" applyBorder="0">
      <alignment vertical="center"/>
      <protection locked="0"/>
    </xf>
    <xf numFmtId="44" fontId="20" fillId="7" borderId="19" applyBorder="0">
      <alignment vertical="center"/>
      <protection locked="0"/>
    </xf>
    <xf numFmtId="44" fontId="24" fillId="9" borderId="9" applyBorder="0">
      <alignment vertical="top"/>
      <protection locked="0"/>
    </xf>
    <xf numFmtId="0" fontId="1" fillId="0" borderId="0"/>
    <xf numFmtId="9" fontId="34" fillId="0" borderId="0" applyFont="0" applyFill="0" applyBorder="0" applyAlignment="0" applyProtection="0"/>
    <xf numFmtId="0" fontId="18" fillId="0" borderId="0"/>
    <xf numFmtId="0" fontId="18" fillId="0" borderId="0"/>
  </cellStyleXfs>
  <cellXfs count="94">
    <xf numFmtId="0" fontId="0" fillId="0" borderId="0" xfId="0"/>
    <xf numFmtId="0" fontId="22" fillId="0" borderId="0" xfId="0" applyFont="1"/>
    <xf numFmtId="0" fontId="23" fillId="4" borderId="0" xfId="0" applyFont="1" applyFill="1"/>
    <xf numFmtId="0" fontId="23" fillId="4" borderId="0" xfId="0" applyFont="1" applyFill="1" applyAlignment="1">
      <alignment horizontal="center" wrapText="1"/>
    </xf>
    <xf numFmtId="0" fontId="20" fillId="0" borderId="0" xfId="0" applyFont="1" applyAlignment="1" applyProtection="1">
      <alignment vertical="top"/>
    </xf>
    <xf numFmtId="0" fontId="20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top"/>
    </xf>
    <xf numFmtId="0" fontId="20" fillId="0" borderId="0" xfId="0" applyFont="1" applyAlignment="1" applyProtection="1">
      <alignment horizontal="left"/>
    </xf>
    <xf numFmtId="42" fontId="20" fillId="0" borderId="0" xfId="0" applyNumberFormat="1" applyFont="1" applyFill="1" applyBorder="1" applyAlignment="1" applyProtection="1">
      <alignment vertical="top"/>
    </xf>
    <xf numFmtId="0" fontId="25" fillId="0" borderId="0" xfId="0" applyFont="1" applyAlignment="1" applyProtection="1">
      <alignment vertical="top"/>
    </xf>
    <xf numFmtId="0" fontId="22" fillId="0" borderId="0" xfId="0" applyFont="1" applyAlignment="1" applyProtection="1">
      <alignment horizontal="left" vertical="top" wrapText="1"/>
    </xf>
    <xf numFmtId="0" fontId="27" fillId="0" borderId="0" xfId="0" applyFont="1" applyAlignment="1" applyProtection="1">
      <alignment horizontal="right" vertical="center"/>
    </xf>
    <xf numFmtId="0" fontId="27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42" fontId="27" fillId="0" borderId="0" xfId="0" applyNumberFormat="1" applyFont="1" applyFill="1" applyBorder="1" applyAlignment="1" applyProtection="1">
      <alignment vertical="center"/>
    </xf>
    <xf numFmtId="0" fontId="27" fillId="0" borderId="0" xfId="0" applyFont="1" applyBorder="1" applyAlignment="1" applyProtection="1">
      <alignment vertical="center"/>
    </xf>
    <xf numFmtId="17" fontId="38" fillId="12" borderId="20" xfId="0" applyNumberFormat="1" applyFont="1" applyFill="1" applyBorder="1" applyAlignment="1" applyProtection="1">
      <alignment horizontal="center" vertical="center" wrapText="1"/>
    </xf>
    <xf numFmtId="0" fontId="23" fillId="4" borderId="0" xfId="54" applyFont="1" applyFill="1" applyAlignment="1" applyProtection="1">
      <alignment wrapText="1"/>
    </xf>
    <xf numFmtId="0" fontId="22" fillId="0" borderId="0" xfId="54" applyFont="1" applyProtection="1"/>
    <xf numFmtId="0" fontId="23" fillId="4" borderId="1" xfId="54" applyFont="1" applyFill="1" applyBorder="1" applyProtection="1"/>
    <xf numFmtId="0" fontId="23" fillId="4" borderId="2" xfId="54" applyFont="1" applyFill="1" applyBorder="1" applyProtection="1"/>
    <xf numFmtId="0" fontId="23" fillId="4" borderId="7" xfId="54" applyFont="1" applyFill="1" applyBorder="1" applyProtection="1"/>
    <xf numFmtId="0" fontId="22" fillId="0" borderId="3" xfId="54" applyFont="1" applyBorder="1" applyProtection="1"/>
    <xf numFmtId="0" fontId="22" fillId="0" borderId="0" xfId="54" applyFont="1" applyBorder="1" applyProtection="1"/>
    <xf numFmtId="0" fontId="22" fillId="0" borderId="4" xfId="54" applyFont="1" applyBorder="1" applyProtection="1"/>
    <xf numFmtId="0" fontId="23" fillId="4" borderId="0" xfId="54" applyFont="1" applyFill="1" applyProtection="1"/>
    <xf numFmtId="14" fontId="22" fillId="5" borderId="0" xfId="54" applyNumberFormat="1" applyFont="1" applyFill="1" applyProtection="1">
      <protection locked="0"/>
    </xf>
    <xf numFmtId="0" fontId="22" fillId="5" borderId="0" xfId="54" applyFont="1" applyFill="1" applyProtection="1">
      <protection locked="0"/>
    </xf>
    <xf numFmtId="14" fontId="22" fillId="0" borderId="0" xfId="54" applyNumberFormat="1" applyFont="1" applyProtection="1"/>
    <xf numFmtId="0" fontId="22" fillId="0" borderId="5" xfId="54" applyFont="1" applyBorder="1" applyProtection="1"/>
    <xf numFmtId="0" fontId="22" fillId="0" borderId="6" xfId="54" applyFont="1" applyBorder="1" applyProtection="1"/>
    <xf numFmtId="0" fontId="22" fillId="0" borderId="8" xfId="54" applyFont="1" applyBorder="1" applyProtection="1"/>
    <xf numFmtId="3" fontId="22" fillId="0" borderId="0" xfId="54" applyNumberFormat="1" applyFont="1" applyProtection="1"/>
    <xf numFmtId="0" fontId="22" fillId="0" borderId="0" xfId="54" applyNumberFormat="1" applyFont="1" applyProtection="1"/>
    <xf numFmtId="17" fontId="32" fillId="12" borderId="0" xfId="0" applyNumberFormat="1" applyFont="1" applyFill="1" applyBorder="1" applyAlignment="1" applyProtection="1">
      <alignment horizontal="center" vertical="center"/>
    </xf>
    <xf numFmtId="165" fontId="40" fillId="7" borderId="35" xfId="40" applyNumberFormat="1" applyFont="1" applyFill="1" applyBorder="1" applyAlignment="1" applyProtection="1">
      <alignment horizontal="center" vertical="center"/>
      <protection locked="0"/>
    </xf>
    <xf numFmtId="165" fontId="40" fillId="7" borderId="36" xfId="40" applyNumberFormat="1" applyFont="1" applyFill="1" applyBorder="1" applyAlignment="1" applyProtection="1">
      <alignment horizontal="center" vertical="center"/>
      <protection locked="0"/>
    </xf>
    <xf numFmtId="165" fontId="40" fillId="9" borderId="26" xfId="40" applyNumberFormat="1" applyFont="1" applyFill="1" applyBorder="1" applyAlignment="1" applyProtection="1">
      <alignment vertical="center"/>
      <protection locked="0"/>
    </xf>
    <xf numFmtId="165" fontId="40" fillId="7" borderId="23" xfId="40" applyNumberFormat="1" applyFont="1" applyFill="1" applyBorder="1" applyAlignment="1" applyProtection="1">
      <alignment vertical="center"/>
      <protection locked="0"/>
    </xf>
    <xf numFmtId="10" fontId="29" fillId="3" borderId="29" xfId="41" applyNumberFormat="1" applyFont="1" applyFill="1" applyBorder="1" applyAlignment="1" applyProtection="1">
      <alignment vertical="center"/>
    </xf>
    <xf numFmtId="165" fontId="40" fillId="7" borderId="38" xfId="40" applyNumberFormat="1" applyFont="1" applyFill="1" applyBorder="1" applyAlignment="1" applyProtection="1">
      <alignment horizontal="center" vertical="center"/>
      <protection locked="0"/>
    </xf>
    <xf numFmtId="165" fontId="40" fillId="9" borderId="41" xfId="40" applyNumberFormat="1" applyFont="1" applyFill="1" applyBorder="1" applyAlignment="1" applyProtection="1">
      <alignment vertical="center"/>
      <protection locked="0"/>
    </xf>
    <xf numFmtId="165" fontId="40" fillId="7" borderId="42" xfId="40" applyNumberFormat="1" applyFont="1" applyFill="1" applyBorder="1" applyAlignment="1" applyProtection="1">
      <alignment vertical="center"/>
      <protection locked="0"/>
    </xf>
    <xf numFmtId="10" fontId="29" fillId="3" borderId="43" xfId="41" applyNumberFormat="1" applyFont="1" applyFill="1" applyBorder="1" applyAlignment="1" applyProtection="1">
      <alignment vertical="center"/>
    </xf>
    <xf numFmtId="165" fontId="29" fillId="2" borderId="44" xfId="40" applyNumberFormat="1" applyFont="1" applyFill="1" applyBorder="1" applyAlignment="1" applyProtection="1">
      <alignment vertical="center"/>
    </xf>
    <xf numFmtId="165" fontId="29" fillId="2" borderId="45" xfId="40" applyNumberFormat="1" applyFont="1" applyFill="1" applyBorder="1" applyAlignment="1" applyProtection="1">
      <alignment vertical="center"/>
    </xf>
    <xf numFmtId="10" fontId="29" fillId="3" borderId="46" xfId="41" applyNumberFormat="1" applyFont="1" applyFill="1" applyBorder="1" applyAlignment="1" applyProtection="1">
      <alignment vertical="center"/>
    </xf>
    <xf numFmtId="0" fontId="39" fillId="0" borderId="0" xfId="0" applyFont="1" applyAlignment="1" applyProtection="1">
      <alignment vertical="top"/>
    </xf>
    <xf numFmtId="0" fontId="29" fillId="0" borderId="0" xfId="0" applyFont="1" applyAlignment="1" applyProtection="1">
      <alignment vertical="top"/>
    </xf>
    <xf numFmtId="0" fontId="30" fillId="0" borderId="0" xfId="0" applyFont="1" applyAlignment="1" applyProtection="1">
      <alignment vertical="center"/>
    </xf>
    <xf numFmtId="0" fontId="0" fillId="0" borderId="0" xfId="0" applyProtection="1"/>
    <xf numFmtId="0" fontId="39" fillId="0" borderId="0" xfId="0" applyFont="1" applyAlignment="1" applyProtection="1">
      <alignment vertical="top" wrapText="1"/>
    </xf>
    <xf numFmtId="165" fontId="37" fillId="2" borderId="24" xfId="40" applyNumberFormat="1" applyFont="1" applyFill="1" applyBorder="1" applyAlignment="1" applyProtection="1">
      <alignment horizontal="center" vertical="center"/>
    </xf>
    <xf numFmtId="0" fontId="39" fillId="0" borderId="0" xfId="0" applyFont="1" applyAlignment="1" applyProtection="1">
      <alignment horizontal="left" vertical="top"/>
    </xf>
    <xf numFmtId="0" fontId="39" fillId="0" borderId="0" xfId="0" applyFont="1" applyAlignment="1" applyProtection="1">
      <alignment horizontal="left" vertical="top"/>
    </xf>
    <xf numFmtId="0" fontId="39" fillId="0" borderId="0" xfId="0" applyFont="1" applyAlignment="1" applyProtection="1">
      <alignment horizontal="left" vertical="top" wrapText="1"/>
    </xf>
    <xf numFmtId="17" fontId="33" fillId="12" borderId="10" xfId="0" applyNumberFormat="1" applyFont="1" applyFill="1" applyBorder="1" applyAlignment="1" applyProtection="1">
      <alignment horizontal="center" vertical="center"/>
    </xf>
    <xf numFmtId="0" fontId="33" fillId="12" borderId="34" xfId="0" applyFont="1" applyFill="1" applyBorder="1" applyAlignment="1" applyProtection="1">
      <alignment horizontal="center" vertical="center"/>
    </xf>
    <xf numFmtId="17" fontId="36" fillId="12" borderId="11" xfId="0" applyNumberFormat="1" applyFont="1" applyFill="1" applyBorder="1" applyAlignment="1" applyProtection="1">
      <alignment horizontal="center" vertical="center" wrapText="1"/>
    </xf>
    <xf numFmtId="17" fontId="36" fillId="12" borderId="32" xfId="0" applyNumberFormat="1" applyFont="1" applyFill="1" applyBorder="1" applyAlignment="1" applyProtection="1">
      <alignment horizontal="center" vertical="center" wrapText="1"/>
    </xf>
    <xf numFmtId="0" fontId="35" fillId="0" borderId="0" xfId="0" applyFont="1" applyAlignment="1" applyProtection="1">
      <alignment horizontal="left" vertical="center"/>
    </xf>
    <xf numFmtId="0" fontId="22" fillId="0" borderId="25" xfId="0" applyFont="1" applyBorder="1" applyAlignment="1" applyProtection="1">
      <alignment horizontal="right" vertical="center"/>
    </xf>
    <xf numFmtId="0" fontId="22" fillId="0" borderId="26" xfId="0" applyFont="1" applyBorder="1" applyAlignment="1" applyProtection="1">
      <alignment horizontal="right" vertical="center"/>
    </xf>
    <xf numFmtId="0" fontId="20" fillId="9" borderId="47" xfId="43" applyFill="1" applyBorder="1" applyAlignment="1" applyProtection="1">
      <alignment horizontal="center" vertical="center"/>
      <protection locked="0"/>
    </xf>
    <xf numFmtId="17" fontId="31" fillId="2" borderId="39" xfId="0" applyNumberFormat="1" applyFont="1" applyFill="1" applyBorder="1" applyAlignment="1" applyProtection="1">
      <alignment horizontal="center" vertical="center" wrapText="1"/>
    </xf>
    <xf numFmtId="17" fontId="31" fillId="2" borderId="40" xfId="0" applyNumberFormat="1" applyFont="1" applyFill="1" applyBorder="1" applyAlignment="1" applyProtection="1">
      <alignment horizontal="center" vertical="center" wrapText="1"/>
    </xf>
    <xf numFmtId="0" fontId="29" fillId="0" borderId="28" xfId="0" applyFont="1" applyBorder="1" applyAlignment="1" applyProtection="1">
      <alignment horizontal="right" vertical="center"/>
    </xf>
    <xf numFmtId="0" fontId="29" fillId="0" borderId="29" xfId="0" applyFont="1" applyBorder="1" applyAlignment="1" applyProtection="1">
      <alignment horizontal="right" vertical="center"/>
    </xf>
    <xf numFmtId="0" fontId="20" fillId="12" borderId="32" xfId="0" applyFont="1" applyFill="1" applyBorder="1" applyAlignment="1" applyProtection="1">
      <alignment horizontal="center" vertical="top"/>
    </xf>
    <xf numFmtId="0" fontId="20" fillId="12" borderId="12" xfId="0" applyFont="1" applyFill="1" applyBorder="1" applyAlignment="1" applyProtection="1">
      <alignment horizontal="center" vertical="top"/>
    </xf>
    <xf numFmtId="0" fontId="22" fillId="0" borderId="30" xfId="0" applyFont="1" applyBorder="1" applyAlignment="1" applyProtection="1">
      <alignment horizontal="right" vertical="center"/>
    </xf>
    <xf numFmtId="0" fontId="22" fillId="0" borderId="31" xfId="0" applyFont="1" applyBorder="1" applyAlignment="1" applyProtection="1">
      <alignment horizontal="right" vertical="center"/>
    </xf>
    <xf numFmtId="17" fontId="36" fillId="12" borderId="37" xfId="0" applyNumberFormat="1" applyFont="1" applyFill="1" applyBorder="1" applyAlignment="1" applyProtection="1">
      <alignment horizontal="center" vertical="center" wrapText="1"/>
    </xf>
    <xf numFmtId="17" fontId="36" fillId="12" borderId="33" xfId="0" applyNumberFormat="1" applyFont="1" applyFill="1" applyBorder="1" applyAlignment="1" applyProtection="1">
      <alignment horizontal="center" vertical="center" wrapText="1"/>
    </xf>
    <xf numFmtId="0" fontId="27" fillId="0" borderId="39" xfId="0" applyFont="1" applyBorder="1" applyAlignment="1" applyProtection="1">
      <alignment horizontal="center" vertical="center" wrapText="1"/>
    </xf>
    <xf numFmtId="0" fontId="27" fillId="0" borderId="40" xfId="0" applyFont="1" applyBorder="1" applyAlignment="1" applyProtection="1">
      <alignment horizontal="center" vertical="center" wrapText="1"/>
    </xf>
    <xf numFmtId="0" fontId="27" fillId="0" borderId="54" xfId="0" applyFont="1" applyBorder="1" applyAlignment="1" applyProtection="1">
      <alignment horizontal="center" vertical="center" wrapText="1"/>
    </xf>
    <xf numFmtId="0" fontId="22" fillId="0" borderId="27" xfId="0" applyFont="1" applyBorder="1" applyAlignment="1" applyProtection="1">
      <alignment horizontal="right" vertical="center"/>
    </xf>
    <xf numFmtId="0" fontId="22" fillId="0" borderId="23" xfId="0" applyFont="1" applyBorder="1" applyAlignment="1" applyProtection="1">
      <alignment horizontal="right" vertical="center"/>
    </xf>
    <xf numFmtId="0" fontId="28" fillId="8" borderId="0" xfId="0" applyFont="1" applyFill="1" applyBorder="1" applyAlignment="1" applyProtection="1">
      <alignment horizontal="center" vertical="center" wrapText="1"/>
    </xf>
    <xf numFmtId="0" fontId="27" fillId="10" borderId="39" xfId="0" applyFont="1" applyFill="1" applyBorder="1" applyAlignment="1" applyProtection="1">
      <alignment horizontal="center" vertical="center"/>
    </xf>
    <xf numFmtId="0" fontId="27" fillId="10" borderId="40" xfId="0" applyFont="1" applyFill="1" applyBorder="1" applyAlignment="1" applyProtection="1">
      <alignment horizontal="center" vertical="center"/>
    </xf>
    <xf numFmtId="0" fontId="27" fillId="10" borderId="54" xfId="0" applyFont="1" applyFill="1" applyBorder="1" applyAlignment="1" applyProtection="1">
      <alignment horizontal="center" vertical="center"/>
    </xf>
    <xf numFmtId="0" fontId="22" fillId="2" borderId="48" xfId="40" applyNumberFormat="1" applyFont="1" applyFill="1" applyBorder="1" applyAlignment="1" applyProtection="1">
      <alignment horizontal="left" vertical="top" wrapText="1"/>
      <protection locked="0"/>
    </xf>
    <xf numFmtId="0" fontId="22" fillId="2" borderId="50" xfId="40" applyNumberFormat="1" applyFont="1" applyFill="1" applyBorder="1" applyAlignment="1" applyProtection="1">
      <alignment horizontal="left" vertical="top" wrapText="1"/>
      <protection locked="0"/>
    </xf>
    <xf numFmtId="165" fontId="22" fillId="2" borderId="22" xfId="40" applyNumberFormat="1" applyFont="1" applyFill="1" applyBorder="1" applyAlignment="1" applyProtection="1">
      <alignment horizontal="left" vertical="top" wrapText="1"/>
      <protection locked="0"/>
    </xf>
    <xf numFmtId="165" fontId="22" fillId="2" borderId="51" xfId="40" applyNumberFormat="1" applyFont="1" applyFill="1" applyBorder="1" applyAlignment="1" applyProtection="1">
      <alignment horizontal="left" vertical="top" wrapText="1"/>
      <protection locked="0"/>
    </xf>
    <xf numFmtId="165" fontId="22" fillId="2" borderId="21" xfId="40" applyNumberFormat="1" applyFont="1" applyFill="1" applyBorder="1" applyAlignment="1" applyProtection="1">
      <alignment horizontal="left" vertical="top" wrapText="1"/>
      <protection locked="0"/>
    </xf>
    <xf numFmtId="165" fontId="22" fillId="2" borderId="52" xfId="40" applyNumberFormat="1" applyFont="1" applyFill="1" applyBorder="1" applyAlignment="1" applyProtection="1">
      <alignment horizontal="left" vertical="top" wrapText="1"/>
      <protection locked="0"/>
    </xf>
    <xf numFmtId="165" fontId="22" fillId="2" borderId="49" xfId="40" applyNumberFormat="1" applyFont="1" applyFill="1" applyBorder="1" applyAlignment="1" applyProtection="1">
      <alignment horizontal="left" vertical="top" wrapText="1"/>
      <protection locked="0"/>
    </xf>
    <xf numFmtId="165" fontId="22" fillId="2" borderId="53" xfId="40" applyNumberFormat="1" applyFont="1" applyFill="1" applyBorder="1" applyAlignment="1" applyProtection="1">
      <alignment horizontal="left" vertical="top" wrapText="1"/>
      <protection locked="0"/>
    </xf>
    <xf numFmtId="0" fontId="20" fillId="7" borderId="14" xfId="43" applyProtection="1">
      <alignment horizontal="center" vertical="center"/>
      <protection locked="0"/>
    </xf>
    <xf numFmtId="0" fontId="20" fillId="9" borderId="14" xfId="44" applyProtection="1">
      <alignment horizontal="center" vertical="center"/>
      <protection locked="0"/>
    </xf>
    <xf numFmtId="0" fontId="22" fillId="0" borderId="0" xfId="5" applyFont="1"/>
  </cellXfs>
  <cellStyles count="55">
    <cellStyle name="Budget Authority" xfId="42" xr:uid="{00000000-0005-0000-0000-000000000000}"/>
    <cellStyle name="Comma" xfId="40" builtinId="3"/>
    <cellStyle name="Comma 2" xfId="8" xr:uid="{00000000-0005-0000-0000-000002000000}"/>
    <cellStyle name="Comma 3" xfId="37" xr:uid="{00000000-0005-0000-0000-000003000000}"/>
    <cellStyle name="Currency 10" xfId="39" xr:uid="{00000000-0005-0000-0000-000004000000}"/>
    <cellStyle name="Currency 2" xfId="6" xr:uid="{00000000-0005-0000-0000-000005000000}"/>
    <cellStyle name="Currency 3" xfId="9" xr:uid="{00000000-0005-0000-0000-000006000000}"/>
    <cellStyle name="Currency 4" xfId="20" xr:uid="{00000000-0005-0000-0000-000007000000}"/>
    <cellStyle name="Currency 5" xfId="23" xr:uid="{00000000-0005-0000-0000-000008000000}"/>
    <cellStyle name="Currency 6" xfId="27" xr:uid="{00000000-0005-0000-0000-000009000000}"/>
    <cellStyle name="Currency 7" xfId="30" xr:uid="{00000000-0005-0000-0000-00000A000000}"/>
    <cellStyle name="Currency 8" xfId="32" xr:uid="{00000000-0005-0000-0000-00000B000000}"/>
    <cellStyle name="Currency 9" xfId="34" xr:uid="{00000000-0005-0000-0000-00000C000000}"/>
    <cellStyle name="Line 1 Report Info Fill in" xfId="43" xr:uid="{00000000-0005-0000-0000-00000D000000}"/>
    <cellStyle name="Line 2 Report Information Fill In" xfId="44" xr:uid="{00000000-0005-0000-0000-00000E000000}"/>
    <cellStyle name="Normal" xfId="0" builtinId="0"/>
    <cellStyle name="Normal 10" xfId="25" xr:uid="{00000000-0005-0000-0000-000010000000}"/>
    <cellStyle name="Normal 10 2" xfId="54" xr:uid="{00000000-0005-0000-0000-000011000000}"/>
    <cellStyle name="Normal 11" xfId="26" xr:uid="{00000000-0005-0000-0000-000012000000}"/>
    <cellStyle name="Normal 12" xfId="28" xr:uid="{00000000-0005-0000-0000-000013000000}"/>
    <cellStyle name="Normal 13" xfId="29" xr:uid="{00000000-0005-0000-0000-000014000000}"/>
    <cellStyle name="Normal 14" xfId="31" xr:uid="{00000000-0005-0000-0000-000015000000}"/>
    <cellStyle name="Normal 15" xfId="35" xr:uid="{00000000-0005-0000-0000-000016000000}"/>
    <cellStyle name="Normal 16" xfId="36" xr:uid="{00000000-0005-0000-0000-000017000000}"/>
    <cellStyle name="Normal 17" xfId="38" xr:uid="{00000000-0005-0000-0000-000018000000}"/>
    <cellStyle name="Normal 18" xfId="51" xr:uid="{00000000-0005-0000-0000-000019000000}"/>
    <cellStyle name="Normal 2" xfId="1" xr:uid="{00000000-0005-0000-0000-00001A000000}"/>
    <cellStyle name="Normal 2 2" xfId="5" xr:uid="{00000000-0005-0000-0000-00001B000000}"/>
    <cellStyle name="Normal 2 3" xfId="10" xr:uid="{00000000-0005-0000-0000-00001C000000}"/>
    <cellStyle name="Normal 2 4" xfId="11" xr:uid="{00000000-0005-0000-0000-00001D000000}"/>
    <cellStyle name="Normal 2 5" xfId="12" xr:uid="{00000000-0005-0000-0000-00001E000000}"/>
    <cellStyle name="Normal 2 6" xfId="13" xr:uid="{00000000-0005-0000-0000-00001F000000}"/>
    <cellStyle name="Normal 3" xfId="2" xr:uid="{00000000-0005-0000-0000-000020000000}"/>
    <cellStyle name="Normal 3 2" xfId="14" xr:uid="{00000000-0005-0000-0000-000021000000}"/>
    <cellStyle name="Normal 3 3" xfId="15" xr:uid="{00000000-0005-0000-0000-000022000000}"/>
    <cellStyle name="Normal 4" xfId="3" xr:uid="{00000000-0005-0000-0000-000023000000}"/>
    <cellStyle name="Normal 4 2" xfId="24" xr:uid="{00000000-0005-0000-0000-000024000000}"/>
    <cellStyle name="Normal 4 3" xfId="53" xr:uid="{00000000-0005-0000-0000-000025000000}"/>
    <cellStyle name="Normal 5" xfId="4" xr:uid="{00000000-0005-0000-0000-000026000000}"/>
    <cellStyle name="Normal 6" xfId="7" xr:uid="{00000000-0005-0000-0000-000027000000}"/>
    <cellStyle name="Normal 7" xfId="19" xr:uid="{00000000-0005-0000-0000-000028000000}"/>
    <cellStyle name="Normal 8" xfId="21" xr:uid="{00000000-0005-0000-0000-000029000000}"/>
    <cellStyle name="Normal 9" xfId="22" xr:uid="{00000000-0005-0000-0000-00002A000000}"/>
    <cellStyle name="Percent" xfId="41" builtinId="5"/>
    <cellStyle name="Percent 2" xfId="16" xr:uid="{00000000-0005-0000-0000-00002C000000}"/>
    <cellStyle name="Percent 2 2" xfId="17" xr:uid="{00000000-0005-0000-0000-00002D000000}"/>
    <cellStyle name="Percent 2 3" xfId="18" xr:uid="{00000000-0005-0000-0000-00002E000000}"/>
    <cellStyle name="Percent 3" xfId="33" xr:uid="{00000000-0005-0000-0000-00002F000000}"/>
    <cellStyle name="Percent 4" xfId="52" xr:uid="{00000000-0005-0000-0000-000030000000}"/>
    <cellStyle name="Required Data Entry Even Bottom" xfId="50" xr:uid="{00000000-0005-0000-0000-000031000000}"/>
    <cellStyle name="Required Data Entry Even Rows" xfId="47" xr:uid="{00000000-0005-0000-0000-000032000000}"/>
    <cellStyle name="Required Data Entry Odd Bottom" xfId="49" xr:uid="{00000000-0005-0000-0000-000033000000}"/>
    <cellStyle name="Required Data Entry Odd Rows" xfId="48" xr:uid="{00000000-0005-0000-0000-000034000000}"/>
    <cellStyle name="Required Data Entry Top Row" xfId="46" xr:uid="{00000000-0005-0000-0000-000035000000}"/>
    <cellStyle name="Row 1 Odd Data Entry Required" xfId="45" xr:uid="{00000000-0005-0000-0000-000036000000}"/>
  </cellStyles>
  <dxfs count="10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>
          <bgColor theme="7" tint="0.59996337778862885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</border>
    </dxf>
    <dxf>
      <fill>
        <patternFill>
          <bgColor theme="0"/>
        </patternFill>
      </fill>
      <border>
        <top style="double">
          <color theme="1" tint="0.499984740745262"/>
        </top>
        <bottom style="thick">
          <color theme="1" tint="0.499984740745262"/>
        </bottom>
      </border>
    </dxf>
    <dxf>
      <border diagonalUp="0" diagonalDown="0">
        <left/>
        <right/>
        <top/>
        <bottom style="thick">
          <color theme="1" tint="0.499984740745262"/>
        </bottom>
        <vertical/>
        <horizontal/>
      </border>
    </dxf>
  </dxfs>
  <tableStyles count="1" defaultTableStyle="TableStyleMedium9" defaultPivotStyle="PivotStyleLight16">
    <tableStyle name="Accounting Default Table Style" pivot="0" count="6" xr9:uid="{00000000-0011-0000-FFFF-FFFF00000000}"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secondRowStripe" dxfId="4"/>
    </tableStyle>
  </tableStyles>
  <colors>
    <mruColors>
      <color rgb="FFFFFFCC"/>
      <color rgb="FFCCFFCC"/>
      <color rgb="FFE1FFE1"/>
      <color rgb="FF969696"/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68916</xdr:colOff>
      <xdr:row>0</xdr:row>
      <xdr:rowOff>97492</xdr:rowOff>
    </xdr:from>
    <xdr:to>
      <xdr:col>9</xdr:col>
      <xdr:colOff>1131266</xdr:colOff>
      <xdr:row>2</xdr:row>
      <xdr:rowOff>226353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519530-3E3B-4B69-9A9E-6F4DA3882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2966" y="97492"/>
          <a:ext cx="2262500" cy="738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3"/>
  <sheetViews>
    <sheetView tabSelected="1" zoomScaleNormal="100" zoomScaleSheetLayoutView="100" zoomScalePageLayoutView="75" workbookViewId="0">
      <selection activeCell="F4" sqref="F4:G4"/>
    </sheetView>
  </sheetViews>
  <sheetFormatPr defaultColWidth="9.140625" defaultRowHeight="15.75" x14ac:dyDescent="0.2"/>
  <cols>
    <col min="1" max="1" width="5" style="4" customWidth="1"/>
    <col min="2" max="2" width="30.140625" style="5" customWidth="1"/>
    <col min="3" max="10" width="18" style="4" customWidth="1"/>
    <col min="11" max="15" width="24.5703125" style="4" customWidth="1"/>
    <col min="16" max="17" width="18.7109375" style="4" customWidth="1"/>
    <col min="18" max="16384" width="9.140625" style="4"/>
  </cols>
  <sheetData>
    <row r="1" spans="1:17" ht="24" customHeight="1" x14ac:dyDescent="0.2">
      <c r="A1" s="60" t="s">
        <v>170</v>
      </c>
      <c r="B1" s="60"/>
      <c r="C1" s="60"/>
      <c r="D1" s="60"/>
    </row>
    <row r="2" spans="1:17" ht="24" customHeight="1" x14ac:dyDescent="0.2">
      <c r="A2" s="60" t="s">
        <v>180</v>
      </c>
      <c r="B2" s="60"/>
      <c r="C2" s="60"/>
    </row>
    <row r="3" spans="1:17" ht="24" customHeight="1" x14ac:dyDescent="0.2">
      <c r="L3" s="50"/>
      <c r="M3" s="50"/>
    </row>
    <row r="4" spans="1:17" ht="24" customHeight="1" x14ac:dyDescent="0.2">
      <c r="A4" s="6"/>
      <c r="B4" s="11" t="s">
        <v>2</v>
      </c>
      <c r="C4" s="91"/>
      <c r="D4" s="91"/>
      <c r="E4" s="11" t="s">
        <v>178</v>
      </c>
      <c r="F4" s="91"/>
      <c r="G4" s="91"/>
      <c r="I4" s="79" t="s">
        <v>181</v>
      </c>
      <c r="J4" s="79"/>
      <c r="K4" s="50"/>
      <c r="L4" s="50"/>
    </row>
    <row r="5" spans="1:17" ht="24" customHeight="1" x14ac:dyDescent="0.3">
      <c r="A5" s="6"/>
      <c r="B5" s="11" t="s">
        <v>73</v>
      </c>
      <c r="C5" s="92"/>
      <c r="D5" s="92"/>
      <c r="E5" s="11" t="s">
        <v>3</v>
      </c>
      <c r="F5" s="63"/>
      <c r="G5" s="63"/>
      <c r="I5" s="79"/>
      <c r="J5" s="79"/>
      <c r="L5" s="7"/>
    </row>
    <row r="6" spans="1:17" ht="24" customHeight="1" x14ac:dyDescent="0.2">
      <c r="A6" s="6"/>
      <c r="B6" s="11" t="s">
        <v>84</v>
      </c>
      <c r="C6" s="91"/>
      <c r="D6" s="91"/>
      <c r="J6" s="50"/>
      <c r="K6" s="50"/>
      <c r="L6" s="50"/>
      <c r="M6" s="50"/>
      <c r="N6" s="50"/>
      <c r="O6" s="50"/>
    </row>
    <row r="7" spans="1:17" ht="26.25" customHeight="1" x14ac:dyDescent="0.2">
      <c r="A7" s="6"/>
      <c r="J7" s="50"/>
      <c r="K7" s="50"/>
      <c r="L7" s="50"/>
      <c r="M7" s="50"/>
    </row>
    <row r="8" spans="1:17" ht="19.5" customHeight="1" thickBot="1" x14ac:dyDescent="0.25">
      <c r="A8" s="12"/>
      <c r="B8" s="12"/>
      <c r="C8" s="12"/>
      <c r="D8" s="13"/>
    </row>
    <row r="9" spans="1:17" ht="27" customHeight="1" x14ac:dyDescent="0.2">
      <c r="A9" s="12"/>
      <c r="B9" s="15"/>
      <c r="C9" s="16" t="s">
        <v>179</v>
      </c>
      <c r="D9" s="16" t="s">
        <v>183</v>
      </c>
      <c r="E9" s="16" t="s">
        <v>184</v>
      </c>
      <c r="F9" s="16" t="s">
        <v>185</v>
      </c>
      <c r="G9" s="64" t="s">
        <v>137</v>
      </c>
    </row>
    <row r="10" spans="1:17" ht="19.5" customHeight="1" thickBot="1" x14ac:dyDescent="0.25">
      <c r="B10" s="15"/>
      <c r="C10" s="34" t="s">
        <v>133</v>
      </c>
      <c r="D10" s="34" t="s">
        <v>134</v>
      </c>
      <c r="E10" s="34" t="s">
        <v>135</v>
      </c>
      <c r="F10" s="34" t="s">
        <v>136</v>
      </c>
      <c r="G10" s="65"/>
    </row>
    <row r="11" spans="1:17" ht="20.100000000000001" customHeight="1" thickBot="1" x14ac:dyDescent="0.25">
      <c r="A11" s="70" t="s">
        <v>168</v>
      </c>
      <c r="B11" s="71"/>
      <c r="C11" s="35"/>
      <c r="D11" s="36"/>
      <c r="E11" s="36"/>
      <c r="F11" s="40"/>
      <c r="G11" s="52">
        <f>SUM(C11:F11)</f>
        <v>0</v>
      </c>
    </row>
    <row r="12" spans="1:17" ht="16.5" thickBot="1" x14ac:dyDescent="0.25">
      <c r="A12" s="68"/>
      <c r="B12" s="69"/>
      <c r="C12" s="69"/>
      <c r="D12" s="69"/>
      <c r="E12" s="69"/>
      <c r="F12" s="69"/>
      <c r="G12" s="69"/>
    </row>
    <row r="13" spans="1:17" ht="20.100000000000001" customHeight="1" x14ac:dyDescent="0.2">
      <c r="A13" s="61" t="s">
        <v>159</v>
      </c>
      <c r="B13" s="62"/>
      <c r="C13" s="37"/>
      <c r="D13" s="37"/>
      <c r="E13" s="37"/>
      <c r="F13" s="41"/>
      <c r="G13" s="44">
        <f>SUM(C13:F13)</f>
        <v>0</v>
      </c>
    </row>
    <row r="14" spans="1:17" ht="20.100000000000001" customHeight="1" x14ac:dyDescent="0.2">
      <c r="A14" s="77" t="s">
        <v>160</v>
      </c>
      <c r="B14" s="78"/>
      <c r="C14" s="38"/>
      <c r="D14" s="38"/>
      <c r="E14" s="38"/>
      <c r="F14" s="42"/>
      <c r="G14" s="45">
        <f>SUM(C14:F14)</f>
        <v>0</v>
      </c>
    </row>
    <row r="15" spans="1:17" ht="20.100000000000001" customHeight="1" thickBot="1" x14ac:dyDescent="0.25">
      <c r="A15" s="66" t="s">
        <v>161</v>
      </c>
      <c r="B15" s="67"/>
      <c r="C15" s="39">
        <f>IF(C13=0,1,IFERROR(ROUND(C14/C13,4),0))</f>
        <v>1</v>
      </c>
      <c r="D15" s="39">
        <f t="shared" ref="D15:G15" si="0">IF(D13=0,1,IFERROR(ROUND(D14/D13,4),0))</f>
        <v>1</v>
      </c>
      <c r="E15" s="39">
        <f t="shared" si="0"/>
        <v>1</v>
      </c>
      <c r="F15" s="43">
        <f t="shared" si="0"/>
        <v>1</v>
      </c>
      <c r="G15" s="46">
        <f t="shared" si="0"/>
        <v>1</v>
      </c>
    </row>
    <row r="16" spans="1:17" x14ac:dyDescent="0.2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</row>
    <row r="17" spans="1:17" x14ac:dyDescent="0.2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</row>
    <row r="18" spans="1:17" ht="16.5" thickBot="1" x14ac:dyDescent="0.25">
      <c r="B18" s="4"/>
      <c r="J18" s="8"/>
      <c r="K18" s="8"/>
      <c r="L18" s="8"/>
      <c r="M18" s="8"/>
      <c r="N18" s="8"/>
      <c r="O18" s="14"/>
    </row>
    <row r="19" spans="1:17" ht="15.75" customHeight="1" x14ac:dyDescent="0.2">
      <c r="A19" s="9"/>
      <c r="B19" s="74" t="s">
        <v>186</v>
      </c>
      <c r="C19" s="56" t="str">
        <f>C9</f>
        <v>10/1/19 - 12/31/19</v>
      </c>
      <c r="D19" s="57"/>
      <c r="E19" s="56" t="str">
        <f>D9</f>
        <v>1/1/20 - 3/31/20</v>
      </c>
      <c r="F19" s="57"/>
      <c r="G19" s="56" t="str">
        <f>E9</f>
        <v>4/1/20 - 6/30/20</v>
      </c>
      <c r="H19" s="57"/>
      <c r="I19" s="56" t="str">
        <f>F9</f>
        <v>7/1/20 - 9/30/20</v>
      </c>
      <c r="J19" s="57"/>
      <c r="L19" s="10"/>
      <c r="M19" s="10"/>
      <c r="N19" s="10"/>
    </row>
    <row r="20" spans="1:17" x14ac:dyDescent="0.2">
      <c r="B20" s="75"/>
      <c r="C20" s="58" t="s">
        <v>131</v>
      </c>
      <c r="D20" s="72" t="s">
        <v>132</v>
      </c>
      <c r="E20" s="58" t="s">
        <v>131</v>
      </c>
      <c r="F20" s="72" t="s">
        <v>132</v>
      </c>
      <c r="G20" s="58" t="s">
        <v>131</v>
      </c>
      <c r="H20" s="72" t="s">
        <v>132</v>
      </c>
      <c r="I20" s="58" t="s">
        <v>131</v>
      </c>
      <c r="J20" s="72" t="s">
        <v>132</v>
      </c>
    </row>
    <row r="21" spans="1:17" x14ac:dyDescent="0.2">
      <c r="B21" s="75"/>
      <c r="C21" s="58"/>
      <c r="D21" s="72"/>
      <c r="E21" s="58"/>
      <c r="F21" s="72"/>
      <c r="G21" s="58"/>
      <c r="H21" s="72"/>
      <c r="I21" s="58"/>
      <c r="J21" s="72"/>
    </row>
    <row r="22" spans="1:17" ht="16.5" thickBot="1" x14ac:dyDescent="0.25">
      <c r="B22" s="76"/>
      <c r="C22" s="59"/>
      <c r="D22" s="73"/>
      <c r="E22" s="59"/>
      <c r="F22" s="73"/>
      <c r="G22" s="59"/>
      <c r="H22" s="73"/>
      <c r="I22" s="59"/>
      <c r="J22" s="73"/>
    </row>
    <row r="23" spans="1:17" x14ac:dyDescent="0.2">
      <c r="B23" s="80" t="s">
        <v>169</v>
      </c>
      <c r="C23" s="83"/>
      <c r="D23" s="85"/>
      <c r="E23" s="87"/>
      <c r="F23" s="85"/>
      <c r="G23" s="87"/>
      <c r="H23" s="85"/>
      <c r="I23" s="87"/>
      <c r="J23" s="89"/>
    </row>
    <row r="24" spans="1:17" x14ac:dyDescent="0.2">
      <c r="B24" s="81"/>
      <c r="C24" s="83"/>
      <c r="D24" s="85"/>
      <c r="E24" s="87"/>
      <c r="F24" s="85"/>
      <c r="G24" s="87"/>
      <c r="H24" s="85"/>
      <c r="I24" s="87"/>
      <c r="J24" s="89"/>
    </row>
    <row r="25" spans="1:17" ht="16.5" thickBot="1" x14ac:dyDescent="0.25">
      <c r="B25" s="82"/>
      <c r="C25" s="84"/>
      <c r="D25" s="86"/>
      <c r="E25" s="88"/>
      <c r="F25" s="86"/>
      <c r="G25" s="88"/>
      <c r="H25" s="86"/>
      <c r="I25" s="88"/>
      <c r="J25" s="90"/>
    </row>
    <row r="27" spans="1:17" x14ac:dyDescent="0.2">
      <c r="A27" s="48" t="s">
        <v>196</v>
      </c>
      <c r="B27" s="4"/>
    </row>
    <row r="28" spans="1:17" s="47" customFormat="1" ht="12.75" x14ac:dyDescent="0.2">
      <c r="A28" s="49" t="s">
        <v>162</v>
      </c>
      <c r="F28" s="49" t="s">
        <v>158</v>
      </c>
    </row>
    <row r="29" spans="1:17" s="47" customFormat="1" ht="12.75" x14ac:dyDescent="0.2">
      <c r="A29" s="54" t="s">
        <v>187</v>
      </c>
      <c r="B29" s="54"/>
      <c r="C29" s="54"/>
      <c r="D29" s="54"/>
      <c r="F29" s="54" t="s">
        <v>190</v>
      </c>
      <c r="G29" s="54"/>
      <c r="H29" s="54"/>
      <c r="I29" s="54"/>
      <c r="J29" s="54"/>
    </row>
    <row r="30" spans="1:17" s="47" customFormat="1" ht="12.75" x14ac:dyDescent="0.2">
      <c r="A30" s="54" t="s">
        <v>188</v>
      </c>
      <c r="B30" s="54"/>
      <c r="C30" s="54"/>
      <c r="D30" s="54"/>
      <c r="F30" s="54" t="s">
        <v>193</v>
      </c>
      <c r="G30" s="54"/>
      <c r="H30" s="54"/>
      <c r="I30" s="54"/>
      <c r="J30" s="54"/>
    </row>
    <row r="31" spans="1:17" s="47" customFormat="1" ht="12.75" x14ac:dyDescent="0.2">
      <c r="A31" s="54" t="s">
        <v>189</v>
      </c>
      <c r="B31" s="54"/>
      <c r="C31" s="54"/>
      <c r="D31" s="54"/>
      <c r="F31" s="54" t="s">
        <v>192</v>
      </c>
      <c r="G31" s="54"/>
      <c r="H31" s="54"/>
      <c r="I31" s="54"/>
      <c r="J31" s="54"/>
    </row>
    <row r="32" spans="1:17" s="47" customFormat="1" ht="12.75" x14ac:dyDescent="0.2">
      <c r="A32" s="53"/>
      <c r="B32" s="53"/>
      <c r="C32" s="53"/>
      <c r="D32" s="53"/>
      <c r="F32" s="54" t="s">
        <v>194</v>
      </c>
      <c r="G32" s="54"/>
      <c r="H32" s="54"/>
      <c r="I32" s="54"/>
      <c r="J32" s="54"/>
    </row>
    <row r="33" spans="1:10" s="47" customFormat="1" ht="12.75" x14ac:dyDescent="0.2">
      <c r="A33" s="49" t="s">
        <v>157</v>
      </c>
      <c r="F33" s="55" t="s">
        <v>195</v>
      </c>
      <c r="G33" s="55"/>
      <c r="H33" s="55"/>
      <c r="I33" s="55"/>
      <c r="J33" s="55"/>
    </row>
    <row r="34" spans="1:10" s="47" customFormat="1" ht="12.75" customHeight="1" x14ac:dyDescent="0.2">
      <c r="A34" s="54" t="s">
        <v>190</v>
      </c>
      <c r="B34" s="54"/>
      <c r="C34" s="54"/>
      <c r="D34" s="54"/>
      <c r="F34" s="55"/>
      <c r="G34" s="55"/>
      <c r="H34" s="55"/>
      <c r="I34" s="55"/>
      <c r="J34" s="55"/>
    </row>
    <row r="35" spans="1:10" s="47" customFormat="1" ht="12.75" x14ac:dyDescent="0.2">
      <c r="A35" s="54" t="s">
        <v>191</v>
      </c>
      <c r="B35" s="54"/>
      <c r="C35" s="54"/>
      <c r="D35" s="54"/>
      <c r="F35" s="55"/>
      <c r="G35" s="55"/>
      <c r="H35" s="55"/>
      <c r="I35" s="55"/>
      <c r="J35" s="55"/>
    </row>
    <row r="36" spans="1:10" s="47" customFormat="1" ht="12.75" x14ac:dyDescent="0.2">
      <c r="A36" s="54" t="s">
        <v>192</v>
      </c>
      <c r="B36" s="54"/>
      <c r="C36" s="54"/>
      <c r="D36" s="54"/>
      <c r="F36" s="51"/>
      <c r="G36" s="51"/>
      <c r="H36" s="51"/>
      <c r="I36" s="51"/>
      <c r="J36" s="51"/>
    </row>
    <row r="37" spans="1:10" x14ac:dyDescent="0.2">
      <c r="F37" s="51"/>
      <c r="G37" s="51"/>
      <c r="H37" s="51"/>
      <c r="I37" s="51"/>
      <c r="J37" s="51"/>
    </row>
    <row r="38" spans="1:10" x14ac:dyDescent="0.2">
      <c r="F38" s="51"/>
      <c r="G38" s="51"/>
      <c r="H38" s="51"/>
      <c r="I38" s="51"/>
      <c r="J38" s="51"/>
    </row>
    <row r="42" spans="1:10" ht="33" customHeight="1" x14ac:dyDescent="0.2">
      <c r="C42" s="51"/>
      <c r="D42" s="51"/>
      <c r="E42" s="51"/>
      <c r="F42" s="51"/>
      <c r="G42" s="51"/>
      <c r="H42" s="51"/>
      <c r="I42" s="51"/>
      <c r="J42" s="51"/>
    </row>
    <row r="43" spans="1:10" x14ac:dyDescent="0.2">
      <c r="B43" s="47"/>
    </row>
  </sheetData>
  <sheetProtection algorithmName="SHA-512" hashValue="pA8F5FVaLo27gur0W1BFSSD4hOQkGqjQRCtvXdky+aVwOZH+nBcHu7P73BN3zlRx+MSDP9g1UiIRFgSjCKDcDQ==" saltValue="hf68viZXE55XytRN3VXMdw==" spinCount="100000" sheet="1" objects="1" scenarios="1" formatColumns="0" formatRows="0"/>
  <mergeCells count="47">
    <mergeCell ref="B23:B25"/>
    <mergeCell ref="I19:J19"/>
    <mergeCell ref="C23:C25"/>
    <mergeCell ref="D23:D25"/>
    <mergeCell ref="E23:E25"/>
    <mergeCell ref="G23:G25"/>
    <mergeCell ref="I23:I25"/>
    <mergeCell ref="F23:F25"/>
    <mergeCell ref="H23:H25"/>
    <mergeCell ref="J23:J25"/>
    <mergeCell ref="H20:H22"/>
    <mergeCell ref="B19:B22"/>
    <mergeCell ref="A14:B14"/>
    <mergeCell ref="C19:D19"/>
    <mergeCell ref="I4:J5"/>
    <mergeCell ref="J20:J22"/>
    <mergeCell ref="C4:D4"/>
    <mergeCell ref="F4:G4"/>
    <mergeCell ref="C5:D5"/>
    <mergeCell ref="C6:D6"/>
    <mergeCell ref="E19:F19"/>
    <mergeCell ref="G19:H19"/>
    <mergeCell ref="I20:I22"/>
    <mergeCell ref="A1:D1"/>
    <mergeCell ref="A2:C2"/>
    <mergeCell ref="A13:B13"/>
    <mergeCell ref="F5:G5"/>
    <mergeCell ref="G9:G10"/>
    <mergeCell ref="A15:B15"/>
    <mergeCell ref="A12:G12"/>
    <mergeCell ref="A11:B11"/>
    <mergeCell ref="C20:C22"/>
    <mergeCell ref="D20:D22"/>
    <mergeCell ref="E20:E22"/>
    <mergeCell ref="F20:F22"/>
    <mergeCell ref="G20:G22"/>
    <mergeCell ref="A36:D36"/>
    <mergeCell ref="F29:J29"/>
    <mergeCell ref="F30:J30"/>
    <mergeCell ref="F31:J31"/>
    <mergeCell ref="F32:J32"/>
    <mergeCell ref="F33:J35"/>
    <mergeCell ref="A29:D29"/>
    <mergeCell ref="A30:D30"/>
    <mergeCell ref="A31:D31"/>
    <mergeCell ref="A34:D34"/>
    <mergeCell ref="A35:D35"/>
  </mergeCells>
  <conditionalFormatting sqref="C23:D25">
    <cfRule type="expression" dxfId="3" priority="80">
      <formula>$C$15&lt;1</formula>
    </cfRule>
  </conditionalFormatting>
  <conditionalFormatting sqref="E23:F25">
    <cfRule type="expression" dxfId="2" priority="79">
      <formula>$D$15&lt;1</formula>
    </cfRule>
  </conditionalFormatting>
  <conditionalFormatting sqref="G23:H25">
    <cfRule type="expression" dxfId="1" priority="78">
      <formula>$E$15&lt;1</formula>
    </cfRule>
  </conditionalFormatting>
  <conditionalFormatting sqref="I23:J25">
    <cfRule type="expression" dxfId="0" priority="77">
      <formula>$F$15&lt;1</formula>
    </cfRule>
  </conditionalFormatting>
  <dataValidations count="2">
    <dataValidation type="decimal" allowBlank="1" showInputMessage="1" showErrorMessage="1" sqref="G13:G15 C15:F15" xr:uid="{00000000-0002-0000-0000-000000000000}">
      <formula1>-400000000</formula1>
      <formula2>400000000</formula2>
    </dataValidation>
    <dataValidation type="whole" operator="greaterThanOrEqual" allowBlank="1" showInputMessage="1" showErrorMessage="1" sqref="C13:F14 C11:F11" xr:uid="{00000000-0002-0000-0000-000001000000}">
      <formula1>0</formula1>
    </dataValidation>
  </dataValidations>
  <printOptions horizontalCentered="1"/>
  <pageMargins left="0" right="0" top="0" bottom="0" header="0" footer="0"/>
  <pageSetup scale="78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2000000}">
          <x14:formula1>
            <xm:f>LookupData!$D$72:$D$76</xm:f>
          </x14:formula1>
          <xm:sqref>C23:C25 E23:E25 G23:G25 I23:I25</xm:sqref>
        </x14:dataValidation>
        <x14:dataValidation type="list" allowBlank="1" showInputMessage="1" showErrorMessage="1" xr:uid="{00000000-0002-0000-0000-000003000000}">
          <x14:formula1>
            <xm:f>LookupData!$E$3:$E$69</xm:f>
          </x14:formula1>
          <xm:sqref>C4:D4</xm:sqref>
        </x14:dataValidation>
        <x14:dataValidation type="list" allowBlank="1" showInputMessage="1" showErrorMessage="1" xr:uid="{00000000-0002-0000-0000-000004000000}">
          <x14:formula1>
            <xm:f>LookupData!$E$72:$E$75</xm:f>
          </x14:formula1>
          <xm:sqref>F4:G4</xm:sqref>
        </x14:dataValidation>
        <x14:dataValidation type="list" allowBlank="1" showInputMessage="1" showErrorMessage="1" xr:uid="{B2CB9EE2-476D-421C-82F2-4BCBFBDF6C8F}">
          <x14:formula1>
            <xm:f>LookupData!$A$72:$A$81</xm:f>
          </x14:formula1>
          <xm:sqref>F5:G5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6"/>
  <sheetViews>
    <sheetView workbookViewId="0">
      <pane xSplit="3" ySplit="2" topLeftCell="D57" activePane="bottomRight" state="frozen"/>
      <selection pane="topRight" activeCell="D1" sqref="D1"/>
      <selection pane="bottomLeft" activeCell="A3" sqref="A3"/>
      <selection pane="bottomRight" activeCell="E72" sqref="E72:E75"/>
    </sheetView>
  </sheetViews>
  <sheetFormatPr defaultRowHeight="12.75" x14ac:dyDescent="0.2"/>
  <cols>
    <col min="5" max="5" width="10.42578125" customWidth="1"/>
    <col min="6" max="6" width="14.7109375" customWidth="1"/>
    <col min="7" max="8" width="10.7109375" customWidth="1"/>
    <col min="9" max="9" width="12.42578125" customWidth="1"/>
    <col min="10" max="10" width="11" bestFit="1" customWidth="1"/>
  </cols>
  <sheetData>
    <row r="1" spans="1:5" ht="13.5" x14ac:dyDescent="0.25">
      <c r="A1" s="1"/>
      <c r="B1" s="1"/>
      <c r="C1" s="1"/>
      <c r="D1" s="1"/>
      <c r="E1" s="1"/>
    </row>
    <row r="2" spans="1:5" ht="13.5" x14ac:dyDescent="0.25">
      <c r="A2" s="2" t="s">
        <v>85</v>
      </c>
      <c r="B2" s="2" t="s">
        <v>86</v>
      </c>
      <c r="C2" s="2" t="s">
        <v>87</v>
      </c>
      <c r="D2" s="2" t="s">
        <v>88</v>
      </c>
      <c r="E2" s="2" t="s">
        <v>89</v>
      </c>
    </row>
    <row r="3" spans="1:5" ht="13.5" x14ac:dyDescent="0.25">
      <c r="A3" s="1">
        <v>1</v>
      </c>
      <c r="B3" s="1">
        <v>1</v>
      </c>
      <c r="C3" s="1" t="s">
        <v>6</v>
      </c>
      <c r="D3" s="1" t="s">
        <v>6</v>
      </c>
      <c r="E3" s="1" t="s">
        <v>6</v>
      </c>
    </row>
    <row r="4" spans="1:5" ht="13.5" x14ac:dyDescent="0.25">
      <c r="A4" s="1">
        <v>2</v>
      </c>
      <c r="B4" s="1">
        <v>1</v>
      </c>
      <c r="C4" s="1" t="s">
        <v>7</v>
      </c>
      <c r="D4" s="1" t="s">
        <v>7</v>
      </c>
      <c r="E4" s="1" t="s">
        <v>7</v>
      </c>
    </row>
    <row r="5" spans="1:5" ht="13.5" x14ac:dyDescent="0.25">
      <c r="A5" s="1">
        <v>3</v>
      </c>
      <c r="B5" s="1">
        <v>1</v>
      </c>
      <c r="C5" s="1" t="s">
        <v>8</v>
      </c>
      <c r="D5" s="1" t="s">
        <v>8</v>
      </c>
      <c r="E5" s="1" t="s">
        <v>8</v>
      </c>
    </row>
    <row r="6" spans="1:5" ht="13.5" x14ac:dyDescent="0.25">
      <c r="A6" s="1">
        <v>4</v>
      </c>
      <c r="B6" s="1">
        <v>1</v>
      </c>
      <c r="C6" s="1" t="s">
        <v>9</v>
      </c>
      <c r="D6" s="1" t="s">
        <v>9</v>
      </c>
      <c r="E6" s="1" t="s">
        <v>9</v>
      </c>
    </row>
    <row r="7" spans="1:5" ht="13.5" x14ac:dyDescent="0.25">
      <c r="A7" s="1">
        <v>5</v>
      </c>
      <c r="B7" s="1">
        <v>1</v>
      </c>
      <c r="C7" s="1" t="s">
        <v>10</v>
      </c>
      <c r="D7" s="1" t="s">
        <v>10</v>
      </c>
      <c r="E7" s="1" t="s">
        <v>10</v>
      </c>
    </row>
    <row r="8" spans="1:5" ht="13.5" x14ac:dyDescent="0.25">
      <c r="A8" s="1">
        <v>6</v>
      </c>
      <c r="B8" s="1">
        <v>1</v>
      </c>
      <c r="C8" s="1" t="s">
        <v>11</v>
      </c>
      <c r="D8" s="1" t="s">
        <v>11</v>
      </c>
      <c r="E8" s="1" t="s">
        <v>11</v>
      </c>
    </row>
    <row r="9" spans="1:5" ht="13.5" x14ac:dyDescent="0.25">
      <c r="A9" s="1">
        <v>7</v>
      </c>
      <c r="B9" s="1">
        <v>1</v>
      </c>
      <c r="C9" s="1" t="s">
        <v>12</v>
      </c>
      <c r="D9" s="1" t="s">
        <v>12</v>
      </c>
      <c r="E9" s="1" t="s">
        <v>12</v>
      </c>
    </row>
    <row r="10" spans="1:5" ht="13.5" x14ac:dyDescent="0.25">
      <c r="A10" s="1">
        <v>8</v>
      </c>
      <c r="B10" s="1">
        <v>1</v>
      </c>
      <c r="C10" s="1" t="s">
        <v>13</v>
      </c>
      <c r="D10" s="1" t="s">
        <v>13</v>
      </c>
      <c r="E10" s="1" t="s">
        <v>13</v>
      </c>
    </row>
    <row r="11" spans="1:5" ht="13.5" x14ac:dyDescent="0.25">
      <c r="A11" s="1">
        <v>9</v>
      </c>
      <c r="B11" s="1">
        <v>1</v>
      </c>
      <c r="C11" s="1" t="s">
        <v>14</v>
      </c>
      <c r="D11" s="1" t="s">
        <v>14</v>
      </c>
      <c r="E11" s="1" t="s">
        <v>14</v>
      </c>
    </row>
    <row r="12" spans="1:5" ht="13.5" x14ac:dyDescent="0.25">
      <c r="A12" s="1">
        <v>10</v>
      </c>
      <c r="B12" s="1">
        <v>1</v>
      </c>
      <c r="C12" s="1" t="s">
        <v>15</v>
      </c>
      <c r="D12" s="1" t="s">
        <v>15</v>
      </c>
      <c r="E12" s="1" t="s">
        <v>15</v>
      </c>
    </row>
    <row r="13" spans="1:5" ht="13.5" x14ac:dyDescent="0.25">
      <c r="A13" s="1">
        <v>11</v>
      </c>
      <c r="B13" s="1">
        <v>1</v>
      </c>
      <c r="C13" s="1" t="s">
        <v>16</v>
      </c>
      <c r="D13" s="1" t="s">
        <v>16</v>
      </c>
      <c r="E13" s="1" t="s">
        <v>16</v>
      </c>
    </row>
    <row r="14" spans="1:5" ht="13.5" x14ac:dyDescent="0.25">
      <c r="A14" s="1">
        <v>12</v>
      </c>
      <c r="B14" s="1">
        <v>1</v>
      </c>
      <c r="C14" s="1" t="s">
        <v>17</v>
      </c>
      <c r="D14" s="1" t="s">
        <v>17</v>
      </c>
      <c r="E14" s="1" t="s">
        <v>17</v>
      </c>
    </row>
    <row r="15" spans="1:5" ht="13.5" x14ac:dyDescent="0.25">
      <c r="A15" s="1">
        <v>14</v>
      </c>
      <c r="B15" s="1">
        <v>1</v>
      </c>
      <c r="C15" s="1" t="s">
        <v>19</v>
      </c>
      <c r="D15" s="1" t="s">
        <v>19</v>
      </c>
      <c r="E15" s="1" t="s">
        <v>182</v>
      </c>
    </row>
    <row r="16" spans="1:5" ht="13.5" x14ac:dyDescent="0.25">
      <c r="A16" s="1">
        <v>15</v>
      </c>
      <c r="B16" s="1">
        <v>1</v>
      </c>
      <c r="C16" s="1" t="s">
        <v>20</v>
      </c>
      <c r="D16" s="1" t="s">
        <v>20</v>
      </c>
      <c r="E16" s="1" t="s">
        <v>20</v>
      </c>
    </row>
    <row r="17" spans="1:5" ht="13.5" x14ac:dyDescent="0.25">
      <c r="A17" s="1">
        <v>16</v>
      </c>
      <c r="B17" s="1">
        <v>1</v>
      </c>
      <c r="C17" s="1" t="s">
        <v>21</v>
      </c>
      <c r="D17" s="1" t="s">
        <v>21</v>
      </c>
      <c r="E17" s="1" t="s">
        <v>21</v>
      </c>
    </row>
    <row r="18" spans="1:5" ht="13.5" x14ac:dyDescent="0.25">
      <c r="A18" s="1">
        <v>17</v>
      </c>
      <c r="B18" s="1">
        <v>1</v>
      </c>
      <c r="C18" s="1" t="s">
        <v>22</v>
      </c>
      <c r="D18" s="1" t="s">
        <v>22</v>
      </c>
      <c r="E18" s="1" t="s">
        <v>22</v>
      </c>
    </row>
    <row r="19" spans="1:5" ht="13.5" x14ac:dyDescent="0.25">
      <c r="A19" s="1">
        <v>18</v>
      </c>
      <c r="B19" s="1">
        <v>1</v>
      </c>
      <c r="C19" s="1" t="s">
        <v>23</v>
      </c>
      <c r="D19" s="1" t="s">
        <v>23</v>
      </c>
      <c r="E19" s="1" t="s">
        <v>23</v>
      </c>
    </row>
    <row r="20" spans="1:5" ht="13.5" x14ac:dyDescent="0.25">
      <c r="A20" s="1">
        <v>19</v>
      </c>
      <c r="B20" s="1">
        <v>1</v>
      </c>
      <c r="C20" s="1" t="s">
        <v>24</v>
      </c>
      <c r="D20" s="1" t="s">
        <v>24</v>
      </c>
      <c r="E20" s="1" t="s">
        <v>24</v>
      </c>
    </row>
    <row r="21" spans="1:5" ht="13.5" x14ac:dyDescent="0.25">
      <c r="A21" s="1">
        <v>20</v>
      </c>
      <c r="B21" s="1">
        <v>1</v>
      </c>
      <c r="C21" s="1" t="s">
        <v>25</v>
      </c>
      <c r="D21" s="1" t="s">
        <v>25</v>
      </c>
      <c r="E21" s="1" t="s">
        <v>25</v>
      </c>
    </row>
    <row r="22" spans="1:5" ht="13.5" x14ac:dyDescent="0.25">
      <c r="A22" s="1">
        <v>21</v>
      </c>
      <c r="B22" s="1">
        <v>1</v>
      </c>
      <c r="C22" s="1" t="s">
        <v>26</v>
      </c>
      <c r="D22" s="1" t="s">
        <v>26</v>
      </c>
      <c r="E22" s="1" t="s">
        <v>26</v>
      </c>
    </row>
    <row r="23" spans="1:5" ht="13.5" x14ac:dyDescent="0.25">
      <c r="A23" s="1">
        <v>22</v>
      </c>
      <c r="B23" s="1">
        <v>1</v>
      </c>
      <c r="C23" s="1" t="s">
        <v>27</v>
      </c>
      <c r="D23" s="1" t="s">
        <v>27</v>
      </c>
      <c r="E23" s="1" t="s">
        <v>27</v>
      </c>
    </row>
    <row r="24" spans="1:5" ht="13.5" x14ac:dyDescent="0.25">
      <c r="A24" s="1">
        <v>23</v>
      </c>
      <c r="B24" s="1">
        <v>1</v>
      </c>
      <c r="C24" s="1" t="s">
        <v>28</v>
      </c>
      <c r="D24" s="1" t="s">
        <v>28</v>
      </c>
      <c r="E24" s="1" t="s">
        <v>28</v>
      </c>
    </row>
    <row r="25" spans="1:5" ht="13.5" x14ac:dyDescent="0.25">
      <c r="A25" s="1">
        <v>24</v>
      </c>
      <c r="B25" s="1">
        <v>1</v>
      </c>
      <c r="C25" s="1" t="s">
        <v>29</v>
      </c>
      <c r="D25" s="1" t="s">
        <v>29</v>
      </c>
      <c r="E25" s="1" t="s">
        <v>29</v>
      </c>
    </row>
    <row r="26" spans="1:5" ht="13.5" x14ac:dyDescent="0.25">
      <c r="A26" s="1">
        <v>25</v>
      </c>
      <c r="B26" s="1">
        <v>1</v>
      </c>
      <c r="C26" s="1" t="s">
        <v>30</v>
      </c>
      <c r="D26" s="1" t="s">
        <v>30</v>
      </c>
      <c r="E26" s="1" t="s">
        <v>30</v>
      </c>
    </row>
    <row r="27" spans="1:5" ht="13.5" x14ac:dyDescent="0.25">
      <c r="A27" s="1">
        <v>26</v>
      </c>
      <c r="B27" s="1">
        <v>1</v>
      </c>
      <c r="C27" s="1" t="s">
        <v>31</v>
      </c>
      <c r="D27" s="1" t="s">
        <v>31</v>
      </c>
      <c r="E27" s="1" t="s">
        <v>31</v>
      </c>
    </row>
    <row r="28" spans="1:5" ht="13.5" x14ac:dyDescent="0.25">
      <c r="A28" s="1">
        <v>27</v>
      </c>
      <c r="B28" s="1">
        <v>1</v>
      </c>
      <c r="C28" s="1" t="s">
        <v>32</v>
      </c>
      <c r="D28" s="1" t="s">
        <v>32</v>
      </c>
      <c r="E28" s="1" t="s">
        <v>32</v>
      </c>
    </row>
    <row r="29" spans="1:5" ht="13.5" x14ac:dyDescent="0.25">
      <c r="A29" s="1">
        <v>28</v>
      </c>
      <c r="B29" s="1">
        <v>1</v>
      </c>
      <c r="C29" s="1" t="s">
        <v>33</v>
      </c>
      <c r="D29" s="1" t="s">
        <v>33</v>
      </c>
      <c r="E29" s="1" t="s">
        <v>33</v>
      </c>
    </row>
    <row r="30" spans="1:5" ht="13.5" x14ac:dyDescent="0.25">
      <c r="A30" s="1">
        <v>29</v>
      </c>
      <c r="B30" s="1">
        <v>1</v>
      </c>
      <c r="C30" s="1" t="s">
        <v>34</v>
      </c>
      <c r="D30" s="1" t="s">
        <v>34</v>
      </c>
      <c r="E30" s="1" t="s">
        <v>34</v>
      </c>
    </row>
    <row r="31" spans="1:5" ht="13.5" x14ac:dyDescent="0.25">
      <c r="A31" s="1">
        <v>30</v>
      </c>
      <c r="B31" s="1">
        <v>1</v>
      </c>
      <c r="C31" s="1" t="s">
        <v>35</v>
      </c>
      <c r="D31" s="1" t="s">
        <v>35</v>
      </c>
      <c r="E31" s="1" t="s">
        <v>35</v>
      </c>
    </row>
    <row r="32" spans="1:5" ht="13.5" x14ac:dyDescent="0.25">
      <c r="A32" s="1">
        <v>31</v>
      </c>
      <c r="B32" s="1">
        <v>1</v>
      </c>
      <c r="C32" s="1" t="s">
        <v>36</v>
      </c>
      <c r="D32" s="1" t="s">
        <v>36</v>
      </c>
      <c r="E32" s="1" t="s">
        <v>36</v>
      </c>
    </row>
    <row r="33" spans="1:5" ht="13.5" x14ac:dyDescent="0.25">
      <c r="A33" s="1">
        <v>32</v>
      </c>
      <c r="B33" s="1">
        <v>1</v>
      </c>
      <c r="C33" s="1" t="s">
        <v>37</v>
      </c>
      <c r="D33" s="1" t="s">
        <v>37</v>
      </c>
      <c r="E33" s="1" t="s">
        <v>37</v>
      </c>
    </row>
    <row r="34" spans="1:5" ht="13.5" x14ac:dyDescent="0.25">
      <c r="A34" s="1">
        <v>33</v>
      </c>
      <c r="B34" s="1">
        <v>1</v>
      </c>
      <c r="C34" s="1" t="s">
        <v>38</v>
      </c>
      <c r="D34" s="1" t="s">
        <v>38</v>
      </c>
      <c r="E34" s="1" t="s">
        <v>38</v>
      </c>
    </row>
    <row r="35" spans="1:5" ht="13.5" x14ac:dyDescent="0.25">
      <c r="A35" s="1">
        <v>34</v>
      </c>
      <c r="B35" s="1">
        <v>1</v>
      </c>
      <c r="C35" s="1" t="s">
        <v>39</v>
      </c>
      <c r="D35" s="1" t="s">
        <v>39</v>
      </c>
      <c r="E35" s="1" t="s">
        <v>39</v>
      </c>
    </row>
    <row r="36" spans="1:5" ht="13.5" x14ac:dyDescent="0.25">
      <c r="A36" s="1">
        <v>35</v>
      </c>
      <c r="B36" s="1">
        <v>1</v>
      </c>
      <c r="C36" s="1" t="s">
        <v>40</v>
      </c>
      <c r="D36" s="1" t="s">
        <v>40</v>
      </c>
      <c r="E36" s="1" t="s">
        <v>40</v>
      </c>
    </row>
    <row r="37" spans="1:5" ht="13.5" x14ac:dyDescent="0.25">
      <c r="A37" s="1">
        <v>36</v>
      </c>
      <c r="B37" s="1">
        <v>1</v>
      </c>
      <c r="C37" s="1" t="s">
        <v>41</v>
      </c>
      <c r="D37" s="1" t="s">
        <v>41</v>
      </c>
      <c r="E37" s="1" t="s">
        <v>41</v>
      </c>
    </row>
    <row r="38" spans="1:5" ht="13.5" x14ac:dyDescent="0.25">
      <c r="A38" s="1">
        <v>37</v>
      </c>
      <c r="B38" s="1">
        <v>1</v>
      </c>
      <c r="C38" s="1" t="s">
        <v>42</v>
      </c>
      <c r="D38" s="1" t="s">
        <v>42</v>
      </c>
      <c r="E38" s="1" t="s">
        <v>42</v>
      </c>
    </row>
    <row r="39" spans="1:5" ht="13.5" x14ac:dyDescent="0.25">
      <c r="A39" s="1">
        <v>38</v>
      </c>
      <c r="B39" s="1">
        <v>1</v>
      </c>
      <c r="C39" s="1" t="s">
        <v>43</v>
      </c>
      <c r="D39" s="1" t="s">
        <v>43</v>
      </c>
      <c r="E39" s="1" t="s">
        <v>43</v>
      </c>
    </row>
    <row r="40" spans="1:5" ht="13.5" x14ac:dyDescent="0.25">
      <c r="A40" s="1">
        <v>39</v>
      </c>
      <c r="B40" s="1">
        <v>1</v>
      </c>
      <c r="C40" s="1" t="s">
        <v>44</v>
      </c>
      <c r="D40" s="1" t="s">
        <v>44</v>
      </c>
      <c r="E40" s="1" t="s">
        <v>44</v>
      </c>
    </row>
    <row r="41" spans="1:5" ht="13.5" x14ac:dyDescent="0.25">
      <c r="A41" s="1">
        <v>40</v>
      </c>
      <c r="B41" s="1">
        <v>1</v>
      </c>
      <c r="C41" s="1" t="s">
        <v>45</v>
      </c>
      <c r="D41" s="1" t="s">
        <v>45</v>
      </c>
      <c r="E41" s="1" t="s">
        <v>45</v>
      </c>
    </row>
    <row r="42" spans="1:5" ht="13.5" x14ac:dyDescent="0.25">
      <c r="A42" s="1">
        <v>41</v>
      </c>
      <c r="B42" s="1">
        <v>1</v>
      </c>
      <c r="C42" s="1" t="s">
        <v>46</v>
      </c>
      <c r="D42" s="1" t="s">
        <v>46</v>
      </c>
      <c r="E42" s="1" t="s">
        <v>46</v>
      </c>
    </row>
    <row r="43" spans="1:5" ht="13.5" x14ac:dyDescent="0.25">
      <c r="A43" s="1">
        <v>42</v>
      </c>
      <c r="B43" s="1">
        <v>1</v>
      </c>
      <c r="C43" s="1" t="s">
        <v>47</v>
      </c>
      <c r="D43" s="1" t="s">
        <v>47</v>
      </c>
      <c r="E43" s="1" t="s">
        <v>47</v>
      </c>
    </row>
    <row r="44" spans="1:5" ht="13.5" x14ac:dyDescent="0.25">
      <c r="A44" s="1">
        <v>43</v>
      </c>
      <c r="B44" s="1">
        <v>1</v>
      </c>
      <c r="C44" s="1" t="s">
        <v>48</v>
      </c>
      <c r="D44" s="1" t="s">
        <v>48</v>
      </c>
      <c r="E44" s="1" t="s">
        <v>48</v>
      </c>
    </row>
    <row r="45" spans="1:5" ht="13.5" x14ac:dyDescent="0.25">
      <c r="A45" s="1">
        <v>13</v>
      </c>
      <c r="B45" s="1">
        <v>1</v>
      </c>
      <c r="C45" s="1" t="s">
        <v>18</v>
      </c>
      <c r="D45" s="1" t="s">
        <v>90</v>
      </c>
      <c r="E45" s="1" t="s">
        <v>90</v>
      </c>
    </row>
    <row r="46" spans="1:5" ht="13.5" x14ac:dyDescent="0.25">
      <c r="A46" s="1">
        <v>44</v>
      </c>
      <c r="B46" s="1">
        <v>1</v>
      </c>
      <c r="C46" s="1" t="s">
        <v>49</v>
      </c>
      <c r="D46" s="1" t="s">
        <v>49</v>
      </c>
      <c r="E46" s="1" t="s">
        <v>49</v>
      </c>
    </row>
    <row r="47" spans="1:5" ht="13.5" x14ac:dyDescent="0.25">
      <c r="A47" s="1">
        <v>45</v>
      </c>
      <c r="B47" s="1">
        <v>1</v>
      </c>
      <c r="C47" s="1" t="s">
        <v>50</v>
      </c>
      <c r="D47" s="1" t="s">
        <v>50</v>
      </c>
      <c r="E47" s="1" t="s">
        <v>50</v>
      </c>
    </row>
    <row r="48" spans="1:5" ht="13.5" x14ac:dyDescent="0.25">
      <c r="A48" s="1">
        <v>46</v>
      </c>
      <c r="B48" s="1">
        <v>1</v>
      </c>
      <c r="C48" s="1" t="s">
        <v>51</v>
      </c>
      <c r="D48" s="1" t="s">
        <v>51</v>
      </c>
      <c r="E48" s="1" t="s">
        <v>51</v>
      </c>
    </row>
    <row r="49" spans="1:5" ht="13.5" x14ac:dyDescent="0.25">
      <c r="A49" s="1">
        <v>47</v>
      </c>
      <c r="B49" s="1">
        <v>1</v>
      </c>
      <c r="C49" s="1" t="s">
        <v>52</v>
      </c>
      <c r="D49" s="1" t="s">
        <v>52</v>
      </c>
      <c r="E49" s="1" t="s">
        <v>52</v>
      </c>
    </row>
    <row r="50" spans="1:5" ht="13.5" x14ac:dyDescent="0.25">
      <c r="A50" s="1">
        <v>48</v>
      </c>
      <c r="B50" s="1">
        <v>1</v>
      </c>
      <c r="C50" s="1" t="s">
        <v>53</v>
      </c>
      <c r="D50" s="1" t="s">
        <v>53</v>
      </c>
      <c r="E50" s="1" t="s">
        <v>53</v>
      </c>
    </row>
    <row r="51" spans="1:5" ht="13.5" x14ac:dyDescent="0.25">
      <c r="A51" s="1">
        <v>49</v>
      </c>
      <c r="B51" s="1">
        <v>1</v>
      </c>
      <c r="C51" s="1" t="s">
        <v>54</v>
      </c>
      <c r="D51" s="1" t="s">
        <v>54</v>
      </c>
      <c r="E51" s="1" t="s">
        <v>54</v>
      </c>
    </row>
    <row r="52" spans="1:5" ht="13.5" x14ac:dyDescent="0.25">
      <c r="A52" s="1">
        <v>50</v>
      </c>
      <c r="B52" s="1">
        <v>1</v>
      </c>
      <c r="C52" s="1" t="s">
        <v>55</v>
      </c>
      <c r="D52" s="1" t="s">
        <v>55</v>
      </c>
      <c r="E52" s="1" t="s">
        <v>55</v>
      </c>
    </row>
    <row r="53" spans="1:5" ht="13.5" x14ac:dyDescent="0.25">
      <c r="A53" s="1">
        <v>51</v>
      </c>
      <c r="B53" s="1">
        <v>1</v>
      </c>
      <c r="C53" s="1" t="s">
        <v>56</v>
      </c>
      <c r="D53" s="1" t="s">
        <v>56</v>
      </c>
      <c r="E53" s="1" t="s">
        <v>56</v>
      </c>
    </row>
    <row r="54" spans="1:5" ht="13.5" x14ac:dyDescent="0.25">
      <c r="A54" s="1">
        <v>52</v>
      </c>
      <c r="B54" s="1">
        <v>1</v>
      </c>
      <c r="C54" s="1" t="s">
        <v>57</v>
      </c>
      <c r="D54" s="1" t="s">
        <v>57</v>
      </c>
      <c r="E54" s="1" t="s">
        <v>57</v>
      </c>
    </row>
    <row r="55" spans="1:5" ht="13.5" x14ac:dyDescent="0.25">
      <c r="A55" s="1">
        <v>53</v>
      </c>
      <c r="B55" s="1">
        <v>1</v>
      </c>
      <c r="C55" s="1" t="s">
        <v>58</v>
      </c>
      <c r="D55" s="1" t="s">
        <v>58</v>
      </c>
      <c r="E55" s="1" t="s">
        <v>58</v>
      </c>
    </row>
    <row r="56" spans="1:5" ht="13.5" x14ac:dyDescent="0.25">
      <c r="A56" s="1">
        <v>54</v>
      </c>
      <c r="B56" s="1">
        <v>1</v>
      </c>
      <c r="C56" s="1" t="s">
        <v>59</v>
      </c>
      <c r="D56" s="1" t="s">
        <v>59</v>
      </c>
      <c r="E56" s="1" t="s">
        <v>59</v>
      </c>
    </row>
    <row r="57" spans="1:5" ht="13.5" x14ac:dyDescent="0.25">
      <c r="A57" s="1">
        <v>58</v>
      </c>
      <c r="B57" s="1">
        <v>1</v>
      </c>
      <c r="C57" s="1" t="s">
        <v>63</v>
      </c>
      <c r="D57" s="1" t="s">
        <v>91</v>
      </c>
      <c r="E57" s="1" t="s">
        <v>92</v>
      </c>
    </row>
    <row r="58" spans="1:5" ht="13.5" x14ac:dyDescent="0.25">
      <c r="A58" s="1">
        <v>59</v>
      </c>
      <c r="B58" s="1">
        <v>1</v>
      </c>
      <c r="C58" s="1" t="s">
        <v>64</v>
      </c>
      <c r="D58" s="1" t="s">
        <v>93</v>
      </c>
      <c r="E58" s="1" t="s">
        <v>94</v>
      </c>
    </row>
    <row r="59" spans="1:5" ht="13.5" x14ac:dyDescent="0.25">
      <c r="A59" s="1">
        <v>55</v>
      </c>
      <c r="B59" s="1">
        <v>1</v>
      </c>
      <c r="C59" s="1" t="s">
        <v>60</v>
      </c>
      <c r="D59" s="1" t="s">
        <v>60</v>
      </c>
      <c r="E59" s="1" t="s">
        <v>60</v>
      </c>
    </row>
    <row r="60" spans="1:5" ht="13.5" x14ac:dyDescent="0.25">
      <c r="A60" s="1">
        <v>56</v>
      </c>
      <c r="B60" s="1">
        <v>1</v>
      </c>
      <c r="C60" s="1" t="s">
        <v>61</v>
      </c>
      <c r="D60" s="1" t="s">
        <v>61</v>
      </c>
      <c r="E60" s="1" t="s">
        <v>61</v>
      </c>
    </row>
    <row r="61" spans="1:5" ht="13.5" x14ac:dyDescent="0.25">
      <c r="A61" s="1">
        <v>57</v>
      </c>
      <c r="B61" s="1">
        <v>1</v>
      </c>
      <c r="C61" s="1" t="s">
        <v>62</v>
      </c>
      <c r="D61" s="1" t="s">
        <v>62</v>
      </c>
      <c r="E61" s="1" t="s">
        <v>62</v>
      </c>
    </row>
    <row r="62" spans="1:5" ht="13.5" x14ac:dyDescent="0.25">
      <c r="A62" s="1">
        <v>60</v>
      </c>
      <c r="B62" s="1">
        <v>1</v>
      </c>
      <c r="C62" s="1" t="s">
        <v>65</v>
      </c>
      <c r="D62" s="1" t="s">
        <v>65</v>
      </c>
      <c r="E62" s="1" t="s">
        <v>65</v>
      </c>
    </row>
    <row r="63" spans="1:5" ht="13.5" x14ac:dyDescent="0.25">
      <c r="A63" s="1">
        <v>61</v>
      </c>
      <c r="B63" s="1">
        <v>1</v>
      </c>
      <c r="C63" s="1" t="s">
        <v>66</v>
      </c>
      <c r="D63" s="1" t="s">
        <v>66</v>
      </c>
      <c r="E63" s="1" t="s">
        <v>66</v>
      </c>
    </row>
    <row r="64" spans="1:5" ht="13.5" x14ac:dyDescent="0.25">
      <c r="A64" s="1">
        <v>62</v>
      </c>
      <c r="B64" s="1">
        <v>1</v>
      </c>
      <c r="C64" s="1" t="s">
        <v>67</v>
      </c>
      <c r="D64" s="1" t="s">
        <v>67</v>
      </c>
      <c r="E64" s="1" t="s">
        <v>67</v>
      </c>
    </row>
    <row r="65" spans="1:6" ht="13.5" x14ac:dyDescent="0.25">
      <c r="A65" s="1">
        <v>63</v>
      </c>
      <c r="B65" s="1">
        <v>1</v>
      </c>
      <c r="C65" s="1" t="s">
        <v>68</v>
      </c>
      <c r="D65" s="1" t="s">
        <v>68</v>
      </c>
      <c r="E65" s="1" t="s">
        <v>68</v>
      </c>
    </row>
    <row r="66" spans="1:6" ht="13.5" x14ac:dyDescent="0.25">
      <c r="A66" s="1">
        <v>64</v>
      </c>
      <c r="B66" s="1">
        <v>1</v>
      </c>
      <c r="C66" s="1" t="s">
        <v>69</v>
      </c>
      <c r="D66" s="1" t="s">
        <v>69</v>
      </c>
      <c r="E66" s="1" t="s">
        <v>69</v>
      </c>
    </row>
    <row r="67" spans="1:6" ht="13.5" x14ac:dyDescent="0.25">
      <c r="A67" s="1">
        <v>65</v>
      </c>
      <c r="B67" s="1">
        <v>1</v>
      </c>
      <c r="C67" s="1" t="s">
        <v>70</v>
      </c>
      <c r="D67" s="1" t="s">
        <v>70</v>
      </c>
      <c r="E67" s="1" t="s">
        <v>70</v>
      </c>
    </row>
    <row r="68" spans="1:6" ht="13.5" x14ac:dyDescent="0.25">
      <c r="A68" s="1">
        <v>66</v>
      </c>
      <c r="B68" s="1">
        <v>1</v>
      </c>
      <c r="C68" s="1" t="s">
        <v>71</v>
      </c>
      <c r="D68" s="1" t="s">
        <v>71</v>
      </c>
      <c r="E68" s="1" t="s">
        <v>71</v>
      </c>
    </row>
    <row r="69" spans="1:6" ht="13.5" x14ac:dyDescent="0.25">
      <c r="A69" s="1">
        <v>67</v>
      </c>
      <c r="B69" s="1">
        <v>1</v>
      </c>
      <c r="C69" s="1" t="s">
        <v>72</v>
      </c>
      <c r="D69" s="1" t="s">
        <v>72</v>
      </c>
      <c r="E69" s="1" t="s">
        <v>72</v>
      </c>
    </row>
    <row r="70" spans="1:6" ht="56.25" customHeight="1" x14ac:dyDescent="0.25">
      <c r="A70" s="1"/>
      <c r="B70" s="1"/>
      <c r="C70" s="1"/>
      <c r="D70" s="1"/>
      <c r="E70" s="1"/>
    </row>
    <row r="71" spans="1:6" ht="27" x14ac:dyDescent="0.25">
      <c r="A71" s="3" t="s">
        <v>95</v>
      </c>
      <c r="B71" s="3" t="s">
        <v>96</v>
      </c>
      <c r="C71" s="3" t="s">
        <v>130</v>
      </c>
      <c r="D71" s="3" t="s">
        <v>131</v>
      </c>
      <c r="E71" s="3" t="s">
        <v>172</v>
      </c>
      <c r="F71" s="3" t="s">
        <v>177</v>
      </c>
    </row>
    <row r="72" spans="1:6" ht="13.5" x14ac:dyDescent="0.25">
      <c r="A72" s="1">
        <v>1</v>
      </c>
      <c r="B72" s="1" t="s">
        <v>76</v>
      </c>
      <c r="C72" s="1" t="s">
        <v>0</v>
      </c>
      <c r="D72" s="1" t="s">
        <v>163</v>
      </c>
      <c r="E72" s="93" t="s">
        <v>197</v>
      </c>
      <c r="F72" t="str">
        <f>SUBSTITUTE(LEFT(E72,5)," ","")</f>
        <v>Qtr1</v>
      </c>
    </row>
    <row r="73" spans="1:6" ht="13.5" x14ac:dyDescent="0.25">
      <c r="A73" s="1">
        <v>2</v>
      </c>
      <c r="B73" s="1" t="s">
        <v>77</v>
      </c>
      <c r="C73" s="1" t="s">
        <v>1</v>
      </c>
      <c r="D73" s="1" t="s">
        <v>164</v>
      </c>
      <c r="E73" s="93" t="s">
        <v>198</v>
      </c>
      <c r="F73" t="str">
        <f t="shared" ref="F73:F75" si="0">SUBSTITUTE(LEFT(E73,5)," ","")</f>
        <v>Qtr2</v>
      </c>
    </row>
    <row r="74" spans="1:6" ht="13.5" x14ac:dyDescent="0.25">
      <c r="A74" s="1">
        <v>3</v>
      </c>
      <c r="B74" s="1" t="s">
        <v>78</v>
      </c>
      <c r="C74" s="1"/>
      <c r="D74" s="1" t="s">
        <v>165</v>
      </c>
      <c r="E74" s="93" t="s">
        <v>199</v>
      </c>
      <c r="F74" t="str">
        <f t="shared" si="0"/>
        <v>Qtr3</v>
      </c>
    </row>
    <row r="75" spans="1:6" ht="13.5" x14ac:dyDescent="0.25">
      <c r="A75" s="1">
        <v>4</v>
      </c>
      <c r="B75" s="1" t="s">
        <v>79</v>
      </c>
      <c r="C75" s="1"/>
      <c r="D75" s="1" t="s">
        <v>166</v>
      </c>
      <c r="E75" s="93" t="s">
        <v>200</v>
      </c>
      <c r="F75" t="str">
        <f t="shared" si="0"/>
        <v>Qtr4</v>
      </c>
    </row>
    <row r="76" spans="1:6" ht="13.5" x14ac:dyDescent="0.25">
      <c r="A76" s="1">
        <v>5</v>
      </c>
      <c r="B76" s="1" t="s">
        <v>80</v>
      </c>
      <c r="C76" s="1"/>
      <c r="D76" s="1" t="s">
        <v>167</v>
      </c>
      <c r="E76" s="1"/>
    </row>
    <row r="77" spans="1:6" ht="13.5" x14ac:dyDescent="0.25">
      <c r="A77" s="1">
        <v>6</v>
      </c>
      <c r="B77" s="1" t="s">
        <v>81</v>
      </c>
      <c r="C77" s="1"/>
      <c r="D77" s="1"/>
      <c r="E77" s="1"/>
    </row>
    <row r="78" spans="1:6" ht="13.5" x14ac:dyDescent="0.25">
      <c r="A78" s="1">
        <v>7</v>
      </c>
      <c r="B78" s="1" t="s">
        <v>82</v>
      </c>
      <c r="C78" s="1"/>
      <c r="D78" s="1"/>
      <c r="E78" s="1"/>
    </row>
    <row r="79" spans="1:6" ht="13.5" x14ac:dyDescent="0.25">
      <c r="A79" s="1">
        <v>8</v>
      </c>
      <c r="B79" s="1" t="s">
        <v>83</v>
      </c>
      <c r="C79" s="1"/>
      <c r="D79" s="1"/>
      <c r="E79" s="1"/>
    </row>
    <row r="80" spans="1:6" ht="13.5" x14ac:dyDescent="0.25">
      <c r="A80" s="1">
        <v>9</v>
      </c>
      <c r="B80" s="1" t="s">
        <v>4</v>
      </c>
      <c r="C80" s="1"/>
      <c r="D80" s="1"/>
      <c r="E80" s="1"/>
    </row>
    <row r="81" spans="1:5" ht="13.5" x14ac:dyDescent="0.25">
      <c r="A81" s="1">
        <v>10</v>
      </c>
      <c r="B81" s="1" t="s">
        <v>5</v>
      </c>
      <c r="C81" s="1"/>
      <c r="D81" s="1"/>
      <c r="E81" s="1"/>
    </row>
    <row r="82" spans="1:5" ht="13.5" x14ac:dyDescent="0.25">
      <c r="A82" s="1"/>
      <c r="B82" s="1" t="s">
        <v>74</v>
      </c>
      <c r="C82" s="1"/>
      <c r="D82" s="1"/>
      <c r="E82" s="1"/>
    </row>
    <row r="83" spans="1:5" ht="13.5" x14ac:dyDescent="0.25">
      <c r="A83" s="1"/>
      <c r="B83" s="1" t="s">
        <v>75</v>
      </c>
      <c r="C83" s="1"/>
      <c r="D83" s="1"/>
      <c r="E83" s="1"/>
    </row>
    <row r="84" spans="1:5" ht="13.5" x14ac:dyDescent="0.25">
      <c r="A84" s="1"/>
      <c r="B84" s="1"/>
      <c r="C84" s="1"/>
      <c r="D84" s="1"/>
      <c r="E84" s="1"/>
    </row>
    <row r="85" spans="1:5" ht="13.5" x14ac:dyDescent="0.25">
      <c r="A85" s="1"/>
      <c r="B85" s="1"/>
      <c r="C85" s="1"/>
      <c r="D85" s="1"/>
      <c r="E85" s="1"/>
    </row>
    <row r="86" spans="1:5" ht="13.5" x14ac:dyDescent="0.25">
      <c r="A86" s="1"/>
      <c r="B86" s="1"/>
      <c r="C86" s="1"/>
      <c r="D86" s="1"/>
      <c r="E86" s="1"/>
    </row>
  </sheetData>
  <sortState xmlns:xlrd2="http://schemas.microsoft.com/office/spreadsheetml/2017/richdata2" ref="A3:E69">
    <sortCondition ref="E3:E69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28"/>
  <sheetViews>
    <sheetView workbookViewId="0">
      <selection activeCell="B5" sqref="B5"/>
    </sheetView>
  </sheetViews>
  <sheetFormatPr defaultColWidth="9.140625" defaultRowHeight="13.5" x14ac:dyDescent="0.25"/>
  <cols>
    <col min="1" max="1" width="20.85546875" style="18" customWidth="1"/>
    <col min="2" max="2" width="12.7109375" style="18" customWidth="1"/>
    <col min="3" max="3" width="10.42578125" style="18" customWidth="1"/>
    <col min="4" max="4" width="13.28515625" style="18" customWidth="1"/>
    <col min="5" max="16384" width="9.140625" style="18"/>
  </cols>
  <sheetData>
    <row r="1" spans="1:12" x14ac:dyDescent="0.25">
      <c r="A1" s="17" t="s">
        <v>98</v>
      </c>
      <c r="B1" s="18" t="s">
        <v>171</v>
      </c>
      <c r="D1" s="17" t="s">
        <v>99</v>
      </c>
      <c r="E1" s="18" t="str">
        <f>IF(Jurors!C4="","None",Jurors!C4)</f>
        <v>None</v>
      </c>
      <c r="G1" s="19" t="s">
        <v>129</v>
      </c>
      <c r="H1" s="20" t="s">
        <v>122</v>
      </c>
      <c r="I1" s="20" t="s">
        <v>123</v>
      </c>
      <c r="J1" s="20" t="s">
        <v>124</v>
      </c>
      <c r="K1" s="20" t="s">
        <v>125</v>
      </c>
      <c r="L1" s="21" t="s">
        <v>126</v>
      </c>
    </row>
    <row r="2" spans="1:12" x14ac:dyDescent="0.25">
      <c r="A2" s="17" t="s">
        <v>97</v>
      </c>
      <c r="B2" s="18" t="s">
        <v>139</v>
      </c>
      <c r="G2" s="22">
        <v>1</v>
      </c>
      <c r="H2" s="23" t="s">
        <v>142</v>
      </c>
      <c r="I2" s="23" t="s">
        <v>127</v>
      </c>
      <c r="J2" s="23" t="s">
        <v>128</v>
      </c>
      <c r="K2" s="23">
        <v>20</v>
      </c>
      <c r="L2" s="24">
        <v>24</v>
      </c>
    </row>
    <row r="3" spans="1:12" x14ac:dyDescent="0.25">
      <c r="G3" s="22">
        <v>2</v>
      </c>
      <c r="H3" s="23" t="s">
        <v>140</v>
      </c>
      <c r="I3" s="23" t="s">
        <v>127</v>
      </c>
      <c r="J3" s="23" t="s">
        <v>141</v>
      </c>
      <c r="K3" s="23">
        <v>25</v>
      </c>
      <c r="L3" s="24">
        <v>28</v>
      </c>
    </row>
    <row r="4" spans="1:12" x14ac:dyDescent="0.25">
      <c r="G4" s="22">
        <v>3</v>
      </c>
      <c r="H4" s="23"/>
      <c r="I4" s="23"/>
      <c r="J4" s="23"/>
      <c r="K4" s="23"/>
      <c r="L4" s="24"/>
    </row>
    <row r="5" spans="1:12" x14ac:dyDescent="0.25">
      <c r="A5" s="25" t="s">
        <v>100</v>
      </c>
      <c r="B5" s="26">
        <v>43424</v>
      </c>
      <c r="G5" s="22">
        <v>4</v>
      </c>
      <c r="I5" s="23"/>
      <c r="J5" s="23"/>
      <c r="K5" s="23"/>
      <c r="L5" s="24"/>
    </row>
    <row r="6" spans="1:12" x14ac:dyDescent="0.25">
      <c r="A6" s="25" t="s">
        <v>101</v>
      </c>
      <c r="B6" s="27"/>
      <c r="G6" s="22">
        <v>5</v>
      </c>
      <c r="L6" s="24"/>
    </row>
    <row r="7" spans="1:12" x14ac:dyDescent="0.25">
      <c r="A7" s="25" t="s">
        <v>103</v>
      </c>
      <c r="B7" s="18" t="str">
        <f>TEXT(B5,"MMM")</f>
        <v>Nov</v>
      </c>
      <c r="G7" s="22">
        <v>6</v>
      </c>
      <c r="H7" s="23"/>
      <c r="I7" s="23"/>
      <c r="J7" s="23"/>
      <c r="K7" s="23"/>
      <c r="L7" s="24"/>
    </row>
    <row r="8" spans="1:12" x14ac:dyDescent="0.25">
      <c r="A8" s="25" t="s">
        <v>105</v>
      </c>
      <c r="B8" s="18">
        <f>IF(Jurors!F5="",1,Jurors!F5)</f>
        <v>1</v>
      </c>
      <c r="G8" s="22">
        <v>7</v>
      </c>
      <c r="H8" s="23"/>
      <c r="I8" s="23"/>
      <c r="J8" s="23"/>
      <c r="K8" s="23"/>
      <c r="L8" s="24"/>
    </row>
    <row r="9" spans="1:12" x14ac:dyDescent="0.25">
      <c r="A9" s="25" t="s">
        <v>102</v>
      </c>
      <c r="B9" s="28" t="str">
        <f>IF(Jurors!F4="",TEXT(EDATE(B5,-1),"MMM"),Jurors!F4)</f>
        <v>Oct</v>
      </c>
      <c r="C9" s="18" t="str">
        <f>IF(Jurors!F4="",TEXT(EDATE(B5,-1),"MMMM"),Jurors!F4)</f>
        <v>October</v>
      </c>
      <c r="D9" s="18" t="str">
        <f>IFERROR(INDEX(LookupData!F72:F75,MATCH(Jurors!F4,LookupData!E72:E75,0)),"Qtr1")</f>
        <v>Qtr1</v>
      </c>
      <c r="G9" s="22">
        <v>8</v>
      </c>
      <c r="H9" s="23"/>
      <c r="I9" s="23"/>
      <c r="J9" s="23"/>
      <c r="K9" s="23"/>
      <c r="L9" s="24"/>
    </row>
    <row r="10" spans="1:12" x14ac:dyDescent="0.25">
      <c r="A10" s="25" t="s">
        <v>104</v>
      </c>
      <c r="B10" s="18" t="str">
        <f>E1&amp;" "&amp;B1&amp;" "&amp;D9&amp;" Ver"&amp;B8&amp;" "&amp;TEXT(B5,"Mmddyy")&amp;".xlsx"</f>
        <v>None Jury Msrs Qtr1 Ver1 112018.xlsx</v>
      </c>
      <c r="G10" s="22">
        <v>9</v>
      </c>
      <c r="H10" s="23"/>
      <c r="I10" s="23"/>
      <c r="J10" s="23"/>
      <c r="K10" s="23"/>
      <c r="L10" s="24"/>
    </row>
    <row r="11" spans="1:12" x14ac:dyDescent="0.25">
      <c r="A11" s="25" t="s">
        <v>106</v>
      </c>
      <c r="B11" s="18" t="str">
        <f>"R:\!CFY1920\Incoming Reports\Jurors\"&amp;C9&amp;"\"</f>
        <v>R:\!CFY1920\Incoming Reports\Jurors\October\</v>
      </c>
      <c r="G11" s="22">
        <v>10</v>
      </c>
      <c r="H11" s="23"/>
      <c r="I11" s="23"/>
      <c r="J11" s="23"/>
      <c r="K11" s="23"/>
      <c r="L11" s="24"/>
    </row>
    <row r="12" spans="1:12" ht="14.25" thickBot="1" x14ac:dyDescent="0.3">
      <c r="G12" s="29">
        <v>11</v>
      </c>
      <c r="H12" s="30"/>
      <c r="I12" s="30"/>
      <c r="J12" s="30"/>
      <c r="K12" s="30"/>
      <c r="L12" s="31"/>
    </row>
    <row r="13" spans="1:12" x14ac:dyDescent="0.25">
      <c r="A13" s="25" t="s">
        <v>121</v>
      </c>
      <c r="B13" s="18">
        <v>2</v>
      </c>
      <c r="G13" s="23"/>
      <c r="H13" s="23"/>
      <c r="I13" s="23"/>
      <c r="J13" s="23"/>
      <c r="K13" s="23"/>
      <c r="L13" s="23"/>
    </row>
    <row r="14" spans="1:12" x14ac:dyDescent="0.25">
      <c r="G14" s="23"/>
      <c r="H14" s="23"/>
      <c r="I14" s="23"/>
      <c r="J14" s="23"/>
      <c r="K14" s="23"/>
      <c r="L14" s="23"/>
    </row>
    <row r="20" spans="1:33" ht="40.5" x14ac:dyDescent="0.25">
      <c r="A20" s="17" t="s">
        <v>85</v>
      </c>
      <c r="B20" s="17" t="s">
        <v>107</v>
      </c>
      <c r="C20" s="17" t="s">
        <v>143</v>
      </c>
      <c r="D20" s="17" t="s">
        <v>144</v>
      </c>
      <c r="E20" s="17" t="s">
        <v>155</v>
      </c>
      <c r="F20" s="17" t="s">
        <v>156</v>
      </c>
      <c r="G20" s="17" t="s">
        <v>108</v>
      </c>
      <c r="H20" s="17" t="s">
        <v>109</v>
      </c>
      <c r="I20" s="17" t="s">
        <v>110</v>
      </c>
      <c r="J20" s="17" t="s">
        <v>111</v>
      </c>
      <c r="K20" s="17" t="s">
        <v>112</v>
      </c>
      <c r="L20" s="17" t="s">
        <v>113</v>
      </c>
      <c r="M20" s="17" t="s">
        <v>114</v>
      </c>
      <c r="N20" s="17" t="s">
        <v>115</v>
      </c>
      <c r="O20" s="17" t="s">
        <v>116</v>
      </c>
      <c r="P20" s="17" t="s">
        <v>117</v>
      </c>
      <c r="Q20" s="17" t="s">
        <v>118</v>
      </c>
      <c r="R20" s="17" t="s">
        <v>119</v>
      </c>
      <c r="S20" s="17" t="s">
        <v>146</v>
      </c>
      <c r="T20" s="17" t="s">
        <v>120</v>
      </c>
    </row>
    <row r="21" spans="1:33" x14ac:dyDescent="0.25">
      <c r="A21" s="18">
        <f>IFERROR(INDEX(LookupData!A3:A69,MATCH(E1,LookupData!E3:E69,0)),0)</f>
        <v>0</v>
      </c>
      <c r="B21" s="18">
        <v>20</v>
      </c>
      <c r="C21" s="18" t="s">
        <v>138</v>
      </c>
      <c r="D21" s="18" t="s">
        <v>173</v>
      </c>
      <c r="E21" s="18" t="s">
        <v>174</v>
      </c>
      <c r="F21" s="18" t="s">
        <v>147</v>
      </c>
      <c r="G21" s="32">
        <f ca="1">INDIRECT("Jurors!C11")</f>
        <v>0</v>
      </c>
      <c r="H21" s="32">
        <f ca="1">INDIRECT("Jurors!D11")</f>
        <v>0</v>
      </c>
      <c r="I21" s="32">
        <f ca="1">INDIRECT("Jurors!E11")</f>
        <v>0</v>
      </c>
      <c r="J21" s="32">
        <f ca="1">INDIRECT("Jurors!F11")</f>
        <v>0</v>
      </c>
      <c r="S21" s="18">
        <v>1</v>
      </c>
      <c r="T21" s="18">
        <v>9</v>
      </c>
    </row>
    <row r="22" spans="1:33" x14ac:dyDescent="0.25">
      <c r="A22" s="18">
        <f>A21</f>
        <v>0</v>
      </c>
      <c r="B22" s="18">
        <f>B21</f>
        <v>20</v>
      </c>
      <c r="C22" s="18" t="s">
        <v>138</v>
      </c>
      <c r="D22" s="18" t="s">
        <v>173</v>
      </c>
      <c r="E22" s="18" t="s">
        <v>175</v>
      </c>
      <c r="F22" s="18" t="s">
        <v>147</v>
      </c>
      <c r="G22" s="18">
        <f ca="1">INDIRECT("Jurors!C13")</f>
        <v>0</v>
      </c>
      <c r="H22" s="18">
        <f ca="1">INDIRECT("Jurors!D13")</f>
        <v>0</v>
      </c>
      <c r="I22" s="18">
        <f ca="1">INDIRECT("Jurors!E13")</f>
        <v>0</v>
      </c>
      <c r="J22" s="18">
        <f ca="1">INDIRECT("Jurors!F13")</f>
        <v>0</v>
      </c>
      <c r="S22" s="18">
        <v>1</v>
      </c>
      <c r="T22" s="18">
        <v>9</v>
      </c>
    </row>
    <row r="23" spans="1:33" x14ac:dyDescent="0.25">
      <c r="A23" s="18">
        <f t="shared" ref="A23:A24" si="0">A22</f>
        <v>0</v>
      </c>
      <c r="B23" s="18">
        <f t="shared" ref="B23:B24" si="1">B22</f>
        <v>20</v>
      </c>
      <c r="C23" s="18" t="s">
        <v>148</v>
      </c>
      <c r="D23" s="18" t="s">
        <v>173</v>
      </c>
      <c r="E23" s="18" t="s">
        <v>175</v>
      </c>
      <c r="F23" s="18" t="s">
        <v>176</v>
      </c>
      <c r="G23" s="18">
        <f ca="1">INDIRECT("Jurors!C14")</f>
        <v>0</v>
      </c>
      <c r="H23" s="18">
        <f ca="1">INDIRECT("Jurors!D14")</f>
        <v>0</v>
      </c>
      <c r="I23" s="18">
        <f ca="1">INDIRECT("Jurors!E14")</f>
        <v>0</v>
      </c>
      <c r="J23" s="18">
        <f ca="1">INDIRECT("Jurors!F14")</f>
        <v>0</v>
      </c>
      <c r="S23" s="18">
        <v>1</v>
      </c>
      <c r="T23" s="18">
        <v>9</v>
      </c>
    </row>
    <row r="24" spans="1:33" x14ac:dyDescent="0.25">
      <c r="A24" s="18">
        <f t="shared" si="0"/>
        <v>0</v>
      </c>
      <c r="B24" s="18">
        <f t="shared" si="1"/>
        <v>20</v>
      </c>
      <c r="C24" s="18" t="s">
        <v>148</v>
      </c>
      <c r="D24" s="18" t="s">
        <v>173</v>
      </c>
      <c r="E24" s="18" t="s">
        <v>175</v>
      </c>
      <c r="F24" s="18" t="s">
        <v>149</v>
      </c>
      <c r="G24" s="18">
        <f ca="1">INDIRECT("Jurors!C15")</f>
        <v>1</v>
      </c>
      <c r="H24" s="18">
        <f ca="1">INDIRECT("Jurors!D15")</f>
        <v>1</v>
      </c>
      <c r="I24" s="18">
        <f ca="1">INDIRECT("Jurors!E15")</f>
        <v>1</v>
      </c>
      <c r="J24" s="18">
        <f ca="1">INDIRECT("Jurors!F15")</f>
        <v>1</v>
      </c>
      <c r="S24" s="18">
        <v>1</v>
      </c>
      <c r="T24" s="18">
        <v>9</v>
      </c>
    </row>
    <row r="25" spans="1:33" ht="27" x14ac:dyDescent="0.25">
      <c r="A25" s="17" t="s">
        <v>85</v>
      </c>
      <c r="B25" s="17" t="s">
        <v>107</v>
      </c>
      <c r="C25" s="17" t="s">
        <v>150</v>
      </c>
      <c r="D25" s="17" t="s">
        <v>151</v>
      </c>
      <c r="E25" s="17" t="s">
        <v>145</v>
      </c>
      <c r="F25" s="17" t="s">
        <v>152</v>
      </c>
      <c r="G25" s="17" t="s">
        <v>108</v>
      </c>
      <c r="H25" s="17" t="s">
        <v>109</v>
      </c>
      <c r="I25" s="17" t="s">
        <v>110</v>
      </c>
      <c r="J25" s="17" t="s">
        <v>111</v>
      </c>
      <c r="K25" s="17" t="s">
        <v>112</v>
      </c>
      <c r="L25" s="17" t="s">
        <v>113</v>
      </c>
      <c r="M25" s="17" t="s">
        <v>114</v>
      </c>
      <c r="N25" s="17" t="s">
        <v>115</v>
      </c>
      <c r="O25" s="17" t="s">
        <v>116</v>
      </c>
      <c r="P25" s="17" t="s">
        <v>117</v>
      </c>
      <c r="Q25" s="17" t="s">
        <v>118</v>
      </c>
      <c r="R25" s="17" t="s">
        <v>119</v>
      </c>
      <c r="S25" s="17" t="s">
        <v>120</v>
      </c>
    </row>
    <row r="26" spans="1:33" x14ac:dyDescent="0.25">
      <c r="A26" s="18">
        <f>A$21</f>
        <v>0</v>
      </c>
      <c r="B26" s="18">
        <f>B$21</f>
        <v>20</v>
      </c>
      <c r="C26" s="18" t="s">
        <v>173</v>
      </c>
      <c r="D26" s="18" t="s">
        <v>131</v>
      </c>
      <c r="E26" s="18" t="s">
        <v>175</v>
      </c>
      <c r="F26" s="18" t="s">
        <v>176</v>
      </c>
      <c r="G26" s="33">
        <f ca="1">INDIRECT("Jurors!C23")</f>
        <v>0</v>
      </c>
      <c r="H26" s="33">
        <f ca="1">INDIRECT("Jurors!E23")</f>
        <v>0</v>
      </c>
      <c r="I26" s="33">
        <f ca="1">INDIRECT("Jurors!G23")</f>
        <v>0</v>
      </c>
      <c r="J26" s="33">
        <f ca="1">INDIRECT("Jurors!I23")</f>
        <v>0</v>
      </c>
      <c r="S26" s="18">
        <v>9</v>
      </c>
    </row>
    <row r="27" spans="1:33" x14ac:dyDescent="0.25">
      <c r="A27" s="18">
        <f t="shared" ref="A27:B28" si="2">A$21</f>
        <v>0</v>
      </c>
      <c r="B27" s="18">
        <f t="shared" si="2"/>
        <v>20</v>
      </c>
      <c r="C27" s="18" t="s">
        <v>173</v>
      </c>
      <c r="D27" s="18" t="s">
        <v>153</v>
      </c>
      <c r="E27" s="18" t="s">
        <v>175</v>
      </c>
      <c r="F27" s="18" t="s">
        <v>176</v>
      </c>
      <c r="G27" s="33">
        <f ca="1">INDIRECT("Jurors!D23")</f>
        <v>0</v>
      </c>
      <c r="H27" s="33">
        <f ca="1">INDIRECT("Jurors!F23")</f>
        <v>0</v>
      </c>
      <c r="I27" s="33">
        <f ca="1">INDIRECT("Jurors!H23")</f>
        <v>0</v>
      </c>
      <c r="J27" s="33">
        <f ca="1">INDIRECT("Jurors!J23")</f>
        <v>0</v>
      </c>
      <c r="S27" s="18">
        <v>9</v>
      </c>
      <c r="AG27" s="33"/>
    </row>
    <row r="28" spans="1:33" x14ac:dyDescent="0.25">
      <c r="A28" s="18">
        <f t="shared" si="2"/>
        <v>0</v>
      </c>
      <c r="B28" s="18">
        <f t="shared" si="2"/>
        <v>20</v>
      </c>
      <c r="C28" s="18" t="s">
        <v>173</v>
      </c>
      <c r="D28" s="18" t="s">
        <v>154</v>
      </c>
      <c r="E28" s="18" t="s">
        <v>175</v>
      </c>
      <c r="F28" s="18" t="s">
        <v>176</v>
      </c>
      <c r="G28" s="18">
        <f ca="1">IF(G24&lt;$S24,1,0)</f>
        <v>0</v>
      </c>
      <c r="H28" s="18">
        <f t="shared" ref="H28:J28" ca="1" si="3">IF(H24&lt;$S24,1,0)</f>
        <v>0</v>
      </c>
      <c r="I28" s="18">
        <f t="shared" ca="1" si="3"/>
        <v>0</v>
      </c>
      <c r="J28" s="18">
        <f t="shared" ca="1" si="3"/>
        <v>0</v>
      </c>
      <c r="S28" s="18">
        <v>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Jurors</vt:lpstr>
      <vt:lpstr>LookupData</vt:lpstr>
      <vt:lpstr>ReportInfo</vt:lpstr>
      <vt:lpstr>Jurors!Print_Area</vt:lpstr>
      <vt:lpstr>Jurors!Print_Titles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Daws</dc:creator>
  <cp:lastModifiedBy>Marleni Bruner</cp:lastModifiedBy>
  <cp:lastPrinted>2017-11-13T23:08:16Z</cp:lastPrinted>
  <dcterms:created xsi:type="dcterms:W3CDTF">1996-10-14T23:33:28Z</dcterms:created>
  <dcterms:modified xsi:type="dcterms:W3CDTF">2019-10-10T16:36:32Z</dcterms:modified>
</cp:coreProperties>
</file>