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R:\!CFY1819\Jury Mgmt Costs Analysis\Actuals\Apr-May-Jun\"/>
    </mc:Choice>
  </mc:AlternateContent>
  <xr:revisionPtr revIDLastSave="0" documentId="13_ncr:1_{564E106E-28E2-444D-84D9-5548CD42BE4D}" xr6:coauthVersionLast="36" xr6:coauthVersionMax="36" xr10:uidLastSave="{00000000-0000-0000-0000-000000000000}"/>
  <workbookProtection workbookAlgorithmName="SHA-512" workbookHashValue="RtD6nzsLrnTNCSTh1FnrJ5neH9NaGh6wXi/b9UqXbVDMQapYxEYqz/rNm1ksKYLIDLgBc0lC0RK6vrM9E0tNHQ==" workbookSaltValue="OkFN/Iz2trmhdY2FhbBi1g==" workbookSpinCount="100000" lockStructure="1"/>
  <bookViews>
    <workbookView xWindow="0" yWindow="0" windowWidth="28800" windowHeight="11925" xr2:uid="{00000000-000D-0000-FFFF-FFFF00000000}"/>
  </bookViews>
  <sheets>
    <sheet name="Actual_Costs" sheetId="3" r:id="rId1"/>
    <sheet name="ReportInfo" sheetId="5" state="hidden" r:id="rId2"/>
    <sheet name="LookupData" sheetId="6" state="hidden" r:id="rId3"/>
    <sheet name="LookupDataActuals" sheetId="11" state="hidden" r:id="rId4"/>
    <sheet name="Data Setup-for-Lookup_Apr" sheetId="16" state="hidden" r:id="rId5"/>
    <sheet name="Data Setup-for-Lookup" sheetId="8" state="hidden" r:id="rId6"/>
    <sheet name="Data Setup-for-Lookup_Oct_Nov_D" sheetId="14" state="hidden" r:id="rId7"/>
    <sheet name="Comments" sheetId="17" state="hidden" r:id="rId8"/>
    <sheet name="Data Setup-for-Lookup_Jan" sheetId="15" state="hidden" r:id="rId9"/>
    <sheet name="Other" sheetId="18" state="hidden" r:id="rId10"/>
    <sheet name="JACFunding" sheetId="12" state="hidden" r:id="rId11"/>
  </sheets>
  <definedNames>
    <definedName name="_xlnm._FilterDatabase" localSheetId="3" hidden="1">LookupDataActuals!$A$2:$AC$1208</definedName>
    <definedName name="Comments">Comments!$A$3:$F$69</definedName>
    <definedName name="Detail">'Data Setup-for-Lookup'!$A$2:$S$69</definedName>
    <definedName name="DetailApr">'Data Setup-for-Lookup_Apr'!$A$3:$S$69</definedName>
    <definedName name="DetailJan">'Data Setup-for-Lookup_Jan'!$A$3:$S$69</definedName>
    <definedName name="DetailOct">'Data Setup-for-Lookup_Oct_Nov_D'!$A$3:$S$69</definedName>
    <definedName name="JACFunding">JACFunding!$A$3:$E$69</definedName>
    <definedName name="Oct" localSheetId="9">Other!$D$1</definedName>
    <definedName name="Oct">Comments!$D$1</definedName>
    <definedName name="Other">Other!$A$3:$F$69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208" i="11" l="1"/>
  <c r="K1207" i="11"/>
  <c r="K1206" i="11"/>
  <c r="K1205" i="11"/>
  <c r="K1204" i="11"/>
  <c r="K1203" i="11"/>
  <c r="K1202" i="11"/>
  <c r="K1201" i="11"/>
  <c r="K1200" i="11"/>
  <c r="K1199" i="11"/>
  <c r="K1198" i="11"/>
  <c r="K1197" i="11"/>
  <c r="K1196" i="11"/>
  <c r="K1195" i="11"/>
  <c r="K1194" i="11"/>
  <c r="K1193" i="11"/>
  <c r="K1192" i="11"/>
  <c r="K1191" i="11"/>
  <c r="K1190" i="11"/>
  <c r="K1189" i="11"/>
  <c r="K1188" i="11"/>
  <c r="K1187" i="11"/>
  <c r="K1186" i="11"/>
  <c r="K1185" i="11"/>
  <c r="K1184" i="11"/>
  <c r="K1183" i="11"/>
  <c r="K1182" i="11"/>
  <c r="K1181" i="11"/>
  <c r="K1180" i="11"/>
  <c r="K1179" i="11"/>
  <c r="K1178" i="11"/>
  <c r="K1177" i="11"/>
  <c r="K1176" i="11"/>
  <c r="K1175" i="11"/>
  <c r="K1174" i="11"/>
  <c r="K1173" i="11"/>
  <c r="K1172" i="11"/>
  <c r="K1171" i="11"/>
  <c r="K1170" i="11"/>
  <c r="K1169" i="11"/>
  <c r="K1168" i="11"/>
  <c r="K1167" i="11"/>
  <c r="K1166" i="11"/>
  <c r="K1165" i="11"/>
  <c r="K1164" i="11"/>
  <c r="K1163" i="11"/>
  <c r="K1162" i="11"/>
  <c r="K1161" i="11"/>
  <c r="K1160" i="11"/>
  <c r="K1159" i="11"/>
  <c r="K1158" i="11"/>
  <c r="K1157" i="11"/>
  <c r="K1156" i="11"/>
  <c r="K1155" i="11"/>
  <c r="K1154" i="11"/>
  <c r="K1153" i="11"/>
  <c r="K1152" i="11"/>
  <c r="K1151" i="11"/>
  <c r="K1150" i="11"/>
  <c r="K1149" i="11"/>
  <c r="K1148" i="11"/>
  <c r="K1147" i="11"/>
  <c r="K1146" i="11"/>
  <c r="K1145" i="11"/>
  <c r="K1144" i="11"/>
  <c r="K1143" i="11"/>
  <c r="K1142" i="11"/>
  <c r="K1141" i="11"/>
  <c r="K1140" i="11"/>
  <c r="K1139" i="11"/>
  <c r="K1138" i="11"/>
  <c r="K1137" i="11"/>
  <c r="K1136" i="11"/>
  <c r="K1135" i="11"/>
  <c r="K1134" i="11"/>
  <c r="K1133" i="11"/>
  <c r="K1132" i="11"/>
  <c r="K1131" i="11"/>
  <c r="K1130" i="11"/>
  <c r="K1129" i="11"/>
  <c r="K1128" i="11"/>
  <c r="K1127" i="11"/>
  <c r="K1126" i="11"/>
  <c r="K1125" i="11"/>
  <c r="K1124" i="11"/>
  <c r="K1123" i="11"/>
  <c r="K1122" i="11"/>
  <c r="K1121" i="11"/>
  <c r="K1120" i="11"/>
  <c r="K1119" i="11"/>
  <c r="K1118" i="11"/>
  <c r="K1117" i="11"/>
  <c r="K1116" i="11"/>
  <c r="K1115" i="11"/>
  <c r="K1114" i="11"/>
  <c r="K1113" i="11"/>
  <c r="K1112" i="11"/>
  <c r="K1111" i="11"/>
  <c r="K1110" i="11"/>
  <c r="K1109" i="11"/>
  <c r="K1108" i="11"/>
  <c r="K1107" i="11"/>
  <c r="K1106" i="11"/>
  <c r="K1105" i="11"/>
  <c r="K1104" i="11"/>
  <c r="K1103" i="11"/>
  <c r="K1102" i="11"/>
  <c r="K1101" i="11"/>
  <c r="K1100" i="11"/>
  <c r="K1099" i="11"/>
  <c r="K1098" i="11"/>
  <c r="K1097" i="11"/>
  <c r="K1096" i="11"/>
  <c r="K1095" i="11"/>
  <c r="K1094" i="11"/>
  <c r="K1093" i="11"/>
  <c r="K1092" i="11"/>
  <c r="K1091" i="11"/>
  <c r="K1090" i="11"/>
  <c r="K1089" i="11"/>
  <c r="K1088" i="11"/>
  <c r="K1087" i="11"/>
  <c r="K1086" i="11"/>
  <c r="K1085" i="11"/>
  <c r="K1084" i="11"/>
  <c r="K1083" i="11"/>
  <c r="K1082" i="11"/>
  <c r="K1081" i="11"/>
  <c r="K1080" i="11"/>
  <c r="K1079" i="11"/>
  <c r="K1078" i="11"/>
  <c r="K1077" i="11"/>
  <c r="K1076" i="11"/>
  <c r="K1075" i="11"/>
  <c r="K1074" i="11"/>
  <c r="K1073" i="11"/>
  <c r="K1072" i="11"/>
  <c r="K1071" i="11"/>
  <c r="K1070" i="11"/>
  <c r="K1069" i="11"/>
  <c r="K1068" i="11"/>
  <c r="K1067" i="11"/>
  <c r="K1066" i="11"/>
  <c r="K1065" i="11"/>
  <c r="K1064" i="11"/>
  <c r="K1063" i="11"/>
  <c r="K1062" i="11"/>
  <c r="K1061" i="11"/>
  <c r="K1060" i="11"/>
  <c r="K1059" i="11"/>
  <c r="K1058" i="11"/>
  <c r="K1057" i="11"/>
  <c r="K1056" i="11"/>
  <c r="K1055" i="11"/>
  <c r="K1054" i="11"/>
  <c r="K1053" i="11"/>
  <c r="K1052" i="11"/>
  <c r="K1051" i="11"/>
  <c r="K1050" i="11"/>
  <c r="K1049" i="11"/>
  <c r="K1048" i="11"/>
  <c r="K1047" i="11"/>
  <c r="K1046" i="11"/>
  <c r="K1045" i="11"/>
  <c r="K1044" i="11"/>
  <c r="K1043" i="11"/>
  <c r="K1042" i="11"/>
  <c r="K1041" i="11"/>
  <c r="K1040" i="11"/>
  <c r="K1039" i="11"/>
  <c r="K1038" i="11"/>
  <c r="K1037" i="11"/>
  <c r="K1036" i="11"/>
  <c r="K1035" i="11"/>
  <c r="K1034" i="11"/>
  <c r="K1033" i="11"/>
  <c r="K1032" i="11"/>
  <c r="K1031" i="11"/>
  <c r="K1030" i="11"/>
  <c r="K1029" i="11"/>
  <c r="K1028" i="11"/>
  <c r="K1027" i="11"/>
  <c r="K1026" i="11"/>
  <c r="K1025" i="11"/>
  <c r="K1024" i="11"/>
  <c r="K1023" i="11"/>
  <c r="K1022" i="11"/>
  <c r="K1021" i="11"/>
  <c r="K1020" i="11"/>
  <c r="K1019" i="11"/>
  <c r="K1018" i="11"/>
  <c r="K1017" i="11"/>
  <c r="K1016" i="11"/>
  <c r="K1015" i="11"/>
  <c r="K1014" i="11"/>
  <c r="K1013" i="11"/>
  <c r="K1012" i="11"/>
  <c r="K1011" i="11"/>
  <c r="K1010" i="11"/>
  <c r="K1009" i="11"/>
  <c r="K1008" i="11"/>
  <c r="K1007" i="11"/>
  <c r="K1006" i="11"/>
  <c r="K1005" i="11"/>
  <c r="K1004" i="11"/>
  <c r="K1003" i="11"/>
  <c r="K1002" i="11"/>
  <c r="K1001" i="11"/>
  <c r="K1000" i="11"/>
  <c r="K999" i="11"/>
  <c r="K998" i="11"/>
  <c r="K997" i="11"/>
  <c r="K996" i="11"/>
  <c r="K995" i="11"/>
  <c r="K994" i="11"/>
  <c r="K993" i="11"/>
  <c r="K992" i="11"/>
  <c r="K991" i="11"/>
  <c r="K990" i="11"/>
  <c r="K989" i="11"/>
  <c r="K988" i="11"/>
  <c r="K987" i="11"/>
  <c r="K986" i="11"/>
  <c r="K985" i="11"/>
  <c r="K984" i="11"/>
  <c r="K983" i="11"/>
  <c r="K982" i="11"/>
  <c r="K981" i="11"/>
  <c r="K980" i="11"/>
  <c r="K979" i="11"/>
  <c r="K978" i="11"/>
  <c r="K977" i="11"/>
  <c r="K976" i="11"/>
  <c r="K975" i="11"/>
  <c r="K974" i="11"/>
  <c r="K973" i="11"/>
  <c r="K972" i="11"/>
  <c r="K971" i="11"/>
  <c r="K970" i="11"/>
  <c r="K969" i="11"/>
  <c r="K968" i="11"/>
  <c r="K967" i="11"/>
  <c r="K966" i="11"/>
  <c r="K965" i="11"/>
  <c r="K964" i="11"/>
  <c r="K963" i="11"/>
  <c r="K962" i="11"/>
  <c r="K961" i="11"/>
  <c r="K960" i="11"/>
  <c r="K959" i="11"/>
  <c r="K958" i="11"/>
  <c r="K957" i="11"/>
  <c r="K956" i="11"/>
  <c r="K955" i="11"/>
  <c r="K954" i="11"/>
  <c r="K953" i="11"/>
  <c r="K952" i="11"/>
  <c r="K951" i="11"/>
  <c r="K950" i="11"/>
  <c r="K949" i="11"/>
  <c r="K948" i="11"/>
  <c r="K947" i="11"/>
  <c r="K946" i="11"/>
  <c r="K945" i="11"/>
  <c r="K944" i="11"/>
  <c r="K943" i="11"/>
  <c r="K942" i="11"/>
  <c r="K941" i="11"/>
  <c r="K940" i="11"/>
  <c r="K939" i="11"/>
  <c r="K938" i="11"/>
  <c r="K937" i="11"/>
  <c r="K936" i="11"/>
  <c r="K935" i="11"/>
  <c r="K934" i="11"/>
  <c r="K933" i="11"/>
  <c r="K932" i="11"/>
  <c r="K931" i="11"/>
  <c r="K930" i="11"/>
  <c r="K929" i="11"/>
  <c r="K928" i="11"/>
  <c r="K927" i="11"/>
  <c r="K926" i="11"/>
  <c r="K925" i="11"/>
  <c r="K924" i="11"/>
  <c r="K923" i="11"/>
  <c r="K922" i="11"/>
  <c r="K921" i="11"/>
  <c r="K920" i="11"/>
  <c r="K919" i="11"/>
  <c r="K918" i="11"/>
  <c r="K917" i="11"/>
  <c r="K916" i="11"/>
  <c r="K915" i="11"/>
  <c r="K914" i="11"/>
  <c r="K913" i="11"/>
  <c r="K912" i="11"/>
  <c r="K911" i="11"/>
  <c r="K910" i="11"/>
  <c r="K909" i="11"/>
  <c r="K908" i="11"/>
  <c r="K907" i="11"/>
  <c r="K906" i="11"/>
  <c r="K905" i="11"/>
  <c r="K904" i="11"/>
  <c r="K903" i="11"/>
  <c r="K902" i="11"/>
  <c r="K901" i="11"/>
  <c r="K900" i="11"/>
  <c r="K899" i="11"/>
  <c r="K898" i="11"/>
  <c r="K897" i="11"/>
  <c r="K896" i="11"/>
  <c r="K895" i="11"/>
  <c r="K894" i="11"/>
  <c r="K893" i="11"/>
  <c r="K892" i="11"/>
  <c r="K891" i="11"/>
  <c r="K890" i="11"/>
  <c r="K889" i="11"/>
  <c r="K888" i="11"/>
  <c r="K887" i="11"/>
  <c r="K886" i="11"/>
  <c r="K885" i="11"/>
  <c r="K884" i="11"/>
  <c r="K883" i="11"/>
  <c r="K882" i="11"/>
  <c r="K881" i="11"/>
  <c r="K880" i="11"/>
  <c r="K879" i="11"/>
  <c r="K878" i="11"/>
  <c r="K877" i="11"/>
  <c r="K876" i="11"/>
  <c r="K875" i="11"/>
  <c r="K874" i="11"/>
  <c r="K873" i="11"/>
  <c r="K872" i="11"/>
  <c r="K871" i="11"/>
  <c r="K870" i="11"/>
  <c r="K869" i="11"/>
  <c r="K868" i="11"/>
  <c r="K867" i="11"/>
  <c r="K866" i="11"/>
  <c r="K865" i="11"/>
  <c r="K864" i="11"/>
  <c r="K863" i="11"/>
  <c r="K862" i="11"/>
  <c r="K861" i="11"/>
  <c r="K860" i="11"/>
  <c r="K859" i="11"/>
  <c r="K858" i="11"/>
  <c r="K857" i="11"/>
  <c r="K856" i="11"/>
  <c r="K855" i="11"/>
  <c r="K854" i="11"/>
  <c r="K853" i="11"/>
  <c r="K852" i="11"/>
  <c r="K851" i="11"/>
  <c r="K850" i="11"/>
  <c r="K849" i="11"/>
  <c r="K848" i="11"/>
  <c r="K847" i="11"/>
  <c r="K846" i="11"/>
  <c r="K845" i="11"/>
  <c r="K844" i="11"/>
  <c r="K843" i="11"/>
  <c r="K842" i="11"/>
  <c r="K841" i="11"/>
  <c r="K840" i="11"/>
  <c r="K839" i="11"/>
  <c r="K838" i="11"/>
  <c r="K837" i="11"/>
  <c r="K836" i="11"/>
  <c r="K835" i="11"/>
  <c r="K834" i="11"/>
  <c r="K833" i="11"/>
  <c r="K832" i="11"/>
  <c r="K831" i="11"/>
  <c r="K830" i="11"/>
  <c r="K829" i="11"/>
  <c r="K828" i="11"/>
  <c r="K827" i="11"/>
  <c r="K826" i="11"/>
  <c r="K825" i="11"/>
  <c r="K824" i="11"/>
  <c r="K823" i="11"/>
  <c r="K822" i="11"/>
  <c r="K821" i="11"/>
  <c r="K820" i="11"/>
  <c r="K819" i="11"/>
  <c r="K818" i="11"/>
  <c r="K817" i="11"/>
  <c r="K816" i="11"/>
  <c r="K815" i="11"/>
  <c r="K814" i="11"/>
  <c r="K813" i="11"/>
  <c r="K812" i="11"/>
  <c r="K811" i="11"/>
  <c r="K810" i="11"/>
  <c r="K809" i="11"/>
  <c r="K808" i="11"/>
  <c r="K807" i="11"/>
  <c r="K806" i="11"/>
  <c r="K805" i="11"/>
  <c r="K804" i="11"/>
  <c r="K803" i="11"/>
  <c r="K802" i="11"/>
  <c r="K801" i="11"/>
  <c r="K800" i="11"/>
  <c r="K799" i="11"/>
  <c r="K798" i="11"/>
  <c r="K797" i="11"/>
  <c r="K796" i="11"/>
  <c r="K795" i="11"/>
  <c r="K794" i="11"/>
  <c r="K793" i="11"/>
  <c r="K792" i="11"/>
  <c r="K791" i="11"/>
  <c r="K790" i="11"/>
  <c r="K789" i="11"/>
  <c r="K788" i="11"/>
  <c r="K787" i="11"/>
  <c r="K786" i="11"/>
  <c r="K785" i="11"/>
  <c r="K784" i="11"/>
  <c r="K783" i="11"/>
  <c r="K782" i="11"/>
  <c r="K781" i="11"/>
  <c r="K780" i="11"/>
  <c r="K779" i="11"/>
  <c r="K778" i="11"/>
  <c r="K777" i="11"/>
  <c r="K776" i="11"/>
  <c r="K775" i="11"/>
  <c r="K774" i="11"/>
  <c r="K773" i="11"/>
  <c r="K772" i="11"/>
  <c r="K771" i="11"/>
  <c r="K770" i="11"/>
  <c r="K769" i="11"/>
  <c r="K768" i="11"/>
  <c r="K767" i="11"/>
  <c r="K766" i="11"/>
  <c r="K765" i="11"/>
  <c r="K764" i="11"/>
  <c r="K763" i="11"/>
  <c r="K762" i="11"/>
  <c r="K761" i="11"/>
  <c r="K760" i="11"/>
  <c r="K759" i="11"/>
  <c r="K758" i="11"/>
  <c r="K757" i="11"/>
  <c r="K756" i="11"/>
  <c r="K755" i="11"/>
  <c r="K754" i="11"/>
  <c r="K753" i="11"/>
  <c r="K752" i="11"/>
  <c r="K751" i="11"/>
  <c r="K750" i="11"/>
  <c r="K749" i="11"/>
  <c r="K748" i="11"/>
  <c r="K747" i="11"/>
  <c r="K746" i="11"/>
  <c r="K745" i="11"/>
  <c r="K744" i="11"/>
  <c r="K743" i="11"/>
  <c r="K742" i="11"/>
  <c r="K741" i="11"/>
  <c r="K740" i="11"/>
  <c r="K739" i="11"/>
  <c r="K738" i="11"/>
  <c r="K737" i="11"/>
  <c r="K736" i="11"/>
  <c r="K735" i="11"/>
  <c r="K734" i="11"/>
  <c r="K733" i="11"/>
  <c r="K732" i="11"/>
  <c r="K731" i="11"/>
  <c r="K730" i="11"/>
  <c r="K729" i="11"/>
  <c r="K728" i="11"/>
  <c r="K727" i="11"/>
  <c r="K726" i="11"/>
  <c r="K725" i="11"/>
  <c r="K724" i="11"/>
  <c r="K723" i="11"/>
  <c r="K722" i="11"/>
  <c r="K721" i="11"/>
  <c r="K720" i="11"/>
  <c r="K719" i="11"/>
  <c r="K718" i="11"/>
  <c r="K717" i="11"/>
  <c r="K716" i="11"/>
  <c r="K715" i="11"/>
  <c r="K714" i="11"/>
  <c r="K713" i="11"/>
  <c r="K712" i="11"/>
  <c r="K711" i="11"/>
  <c r="K710" i="11"/>
  <c r="K709" i="11"/>
  <c r="K708" i="11"/>
  <c r="K707" i="11"/>
  <c r="K706" i="11"/>
  <c r="K705" i="11"/>
  <c r="K704" i="11"/>
  <c r="K703" i="11"/>
  <c r="K702" i="11"/>
  <c r="K701" i="11"/>
  <c r="K700" i="11"/>
  <c r="K699" i="11"/>
  <c r="K698" i="11"/>
  <c r="K697" i="11"/>
  <c r="K696" i="11"/>
  <c r="K695" i="11"/>
  <c r="K694" i="11"/>
  <c r="K693" i="11"/>
  <c r="K692" i="11"/>
  <c r="K691" i="11"/>
  <c r="K690" i="11"/>
  <c r="K689" i="11"/>
  <c r="K688" i="11"/>
  <c r="K687" i="11"/>
  <c r="K686" i="11"/>
  <c r="K685" i="11"/>
  <c r="K684" i="11"/>
  <c r="K683" i="11"/>
  <c r="K682" i="11"/>
  <c r="K681" i="11"/>
  <c r="K680" i="11"/>
  <c r="K679" i="11"/>
  <c r="K678" i="11"/>
  <c r="K677" i="11"/>
  <c r="K676" i="11"/>
  <c r="K675" i="11"/>
  <c r="K674" i="11"/>
  <c r="K673" i="11"/>
  <c r="K672" i="11"/>
  <c r="K671" i="11"/>
  <c r="K670" i="11"/>
  <c r="K669" i="11"/>
  <c r="K668" i="11"/>
  <c r="K667" i="11"/>
  <c r="K666" i="11"/>
  <c r="K665" i="11"/>
  <c r="K664" i="11"/>
  <c r="K663" i="11"/>
  <c r="K662" i="11"/>
  <c r="K661" i="11"/>
  <c r="K660" i="11"/>
  <c r="K659" i="11"/>
  <c r="K658" i="11"/>
  <c r="K657" i="11"/>
  <c r="K656" i="11"/>
  <c r="K655" i="11"/>
  <c r="K654" i="11"/>
  <c r="K653" i="11"/>
  <c r="K652" i="11"/>
  <c r="K651" i="11"/>
  <c r="K650" i="11"/>
  <c r="K649" i="11"/>
  <c r="K648" i="11"/>
  <c r="K647" i="11"/>
  <c r="K646" i="11"/>
  <c r="K645" i="11"/>
  <c r="K644" i="11"/>
  <c r="K643" i="11"/>
  <c r="K642" i="11"/>
  <c r="K641" i="11"/>
  <c r="K640" i="11"/>
  <c r="K639" i="11"/>
  <c r="K638" i="11"/>
  <c r="K637" i="11"/>
  <c r="K636" i="11"/>
  <c r="K635" i="11"/>
  <c r="K634" i="11"/>
  <c r="K633" i="11"/>
  <c r="K632" i="11"/>
  <c r="K631" i="11"/>
  <c r="K630" i="11"/>
  <c r="K629" i="11"/>
  <c r="K628" i="11"/>
  <c r="K627" i="11"/>
  <c r="K626" i="11"/>
  <c r="K625" i="11"/>
  <c r="K624" i="11"/>
  <c r="K623" i="11"/>
  <c r="K622" i="11"/>
  <c r="K621" i="11"/>
  <c r="K620" i="11"/>
  <c r="K619" i="11"/>
  <c r="K618" i="11"/>
  <c r="K617" i="11"/>
  <c r="K616" i="11"/>
  <c r="K615" i="11"/>
  <c r="K614" i="11"/>
  <c r="K613" i="11"/>
  <c r="K612" i="11"/>
  <c r="K611" i="11"/>
  <c r="K610" i="11"/>
  <c r="K609" i="11"/>
  <c r="K608" i="11"/>
  <c r="K607" i="11"/>
  <c r="K606" i="11"/>
  <c r="K605" i="11"/>
  <c r="K604" i="11"/>
  <c r="K603" i="11"/>
  <c r="K602" i="11"/>
  <c r="K601" i="11"/>
  <c r="K600" i="11"/>
  <c r="K599" i="11"/>
  <c r="K598" i="11"/>
  <c r="K597" i="11"/>
  <c r="K596" i="11"/>
  <c r="K595" i="11"/>
  <c r="K594" i="11"/>
  <c r="K593" i="11"/>
  <c r="K592" i="11"/>
  <c r="K591" i="11"/>
  <c r="K590" i="11"/>
  <c r="K589" i="11"/>
  <c r="K588" i="11"/>
  <c r="K587" i="11"/>
  <c r="K586" i="11"/>
  <c r="K585" i="11"/>
  <c r="K584" i="11"/>
  <c r="K583" i="11"/>
  <c r="K582" i="11"/>
  <c r="K581" i="11"/>
  <c r="K580" i="11"/>
  <c r="K579" i="11"/>
  <c r="K578" i="11"/>
  <c r="K577" i="11"/>
  <c r="K576" i="11"/>
  <c r="K575" i="11"/>
  <c r="K574" i="11"/>
  <c r="K573" i="11"/>
  <c r="K572" i="11"/>
  <c r="K571" i="11"/>
  <c r="K570" i="11"/>
  <c r="K569" i="11"/>
  <c r="K568" i="11"/>
  <c r="K567" i="11"/>
  <c r="K566" i="11"/>
  <c r="K565" i="11"/>
  <c r="K564" i="11"/>
  <c r="K563" i="11"/>
  <c r="K562" i="11"/>
  <c r="K561" i="11"/>
  <c r="K560" i="11"/>
  <c r="K559" i="11"/>
  <c r="K558" i="11"/>
  <c r="K557" i="11"/>
  <c r="K556" i="11"/>
  <c r="K555" i="11"/>
  <c r="K554" i="11"/>
  <c r="K553" i="11"/>
  <c r="K552" i="11"/>
  <c r="K551" i="11"/>
  <c r="K550" i="11"/>
  <c r="K549" i="11"/>
  <c r="K548" i="11"/>
  <c r="K547" i="11"/>
  <c r="K546" i="11"/>
  <c r="K545" i="11"/>
  <c r="K544" i="11"/>
  <c r="K543" i="11"/>
  <c r="K542" i="11"/>
  <c r="K541" i="11"/>
  <c r="K540" i="11"/>
  <c r="K539" i="11"/>
  <c r="K538" i="11"/>
  <c r="K537" i="11"/>
  <c r="K536" i="11"/>
  <c r="K535" i="11"/>
  <c r="K534" i="11"/>
  <c r="K533" i="11"/>
  <c r="K532" i="11"/>
  <c r="K531" i="11"/>
  <c r="K530" i="11"/>
  <c r="K529" i="11"/>
  <c r="K528" i="11"/>
  <c r="K527" i="11"/>
  <c r="K526" i="11"/>
  <c r="K525" i="11"/>
  <c r="K524" i="11"/>
  <c r="K523" i="11"/>
  <c r="K522" i="11"/>
  <c r="K521" i="11"/>
  <c r="K520" i="11"/>
  <c r="K519" i="11"/>
  <c r="K518" i="11"/>
  <c r="K517" i="11"/>
  <c r="K516" i="11"/>
  <c r="K515" i="11"/>
  <c r="K514" i="11"/>
  <c r="K513" i="11"/>
  <c r="K512" i="11"/>
  <c r="K511" i="11"/>
  <c r="K510" i="11"/>
  <c r="K509" i="11"/>
  <c r="K508" i="11"/>
  <c r="K507" i="11"/>
  <c r="K506" i="11"/>
  <c r="K505" i="11"/>
  <c r="K504" i="11"/>
  <c r="K503" i="11"/>
  <c r="K502" i="11"/>
  <c r="K501" i="11"/>
  <c r="K500" i="11"/>
  <c r="K499" i="11"/>
  <c r="K498" i="11"/>
  <c r="K497" i="11"/>
  <c r="K496" i="11"/>
  <c r="K495" i="11"/>
  <c r="K494" i="11"/>
  <c r="K493" i="11"/>
  <c r="K492" i="11"/>
  <c r="K491" i="11"/>
  <c r="K490" i="11"/>
  <c r="K489" i="11"/>
  <c r="K488" i="11"/>
  <c r="K487" i="11"/>
  <c r="K486" i="11"/>
  <c r="K485" i="11"/>
  <c r="K484" i="11"/>
  <c r="K483" i="11"/>
  <c r="K482" i="11"/>
  <c r="K481" i="11"/>
  <c r="K480" i="11"/>
  <c r="K479" i="11"/>
  <c r="K478" i="11"/>
  <c r="K477" i="11"/>
  <c r="K476" i="11"/>
  <c r="K475" i="11"/>
  <c r="K474" i="11"/>
  <c r="K473" i="11"/>
  <c r="K472" i="11"/>
  <c r="K471" i="11"/>
  <c r="K470" i="11"/>
  <c r="K469" i="11"/>
  <c r="K468" i="11"/>
  <c r="K467" i="11"/>
  <c r="K466" i="11"/>
  <c r="K465" i="11"/>
  <c r="K464" i="11"/>
  <c r="K463" i="11"/>
  <c r="K462" i="11"/>
  <c r="K461" i="11"/>
  <c r="K460" i="11"/>
  <c r="K459" i="11"/>
  <c r="K458" i="11"/>
  <c r="K457" i="11"/>
  <c r="K456" i="11"/>
  <c r="K455" i="11"/>
  <c r="K454" i="11"/>
  <c r="K453" i="11"/>
  <c r="K452" i="11"/>
  <c r="K451" i="11"/>
  <c r="K450" i="11"/>
  <c r="K449" i="11"/>
  <c r="K448" i="11"/>
  <c r="K447" i="11"/>
  <c r="K446" i="11"/>
  <c r="K445" i="11"/>
  <c r="K444" i="11"/>
  <c r="K443" i="11"/>
  <c r="K442" i="11"/>
  <c r="K441" i="11"/>
  <c r="K440" i="11"/>
  <c r="K439" i="11"/>
  <c r="K438" i="11"/>
  <c r="K437" i="11"/>
  <c r="K436" i="11"/>
  <c r="K435" i="11"/>
  <c r="K434" i="11"/>
  <c r="K433" i="11"/>
  <c r="K432" i="11"/>
  <c r="K431" i="11"/>
  <c r="K430" i="11"/>
  <c r="K429" i="11"/>
  <c r="K428" i="11"/>
  <c r="K427" i="11"/>
  <c r="K426" i="11"/>
  <c r="K425" i="11"/>
  <c r="K424" i="11"/>
  <c r="K423" i="11"/>
  <c r="K422" i="11"/>
  <c r="K421" i="11"/>
  <c r="K420" i="11"/>
  <c r="K419" i="11"/>
  <c r="K418" i="11"/>
  <c r="K417" i="11"/>
  <c r="K416" i="11"/>
  <c r="K415" i="11"/>
  <c r="K414" i="11"/>
  <c r="K413" i="11"/>
  <c r="K412" i="11"/>
  <c r="K411" i="11"/>
  <c r="K410" i="11"/>
  <c r="K409" i="11"/>
  <c r="K408" i="11"/>
  <c r="K407" i="11"/>
  <c r="K406" i="11"/>
  <c r="K405" i="11"/>
  <c r="K404" i="11"/>
  <c r="K403" i="11"/>
  <c r="K402" i="11"/>
  <c r="K401" i="11"/>
  <c r="K400" i="11"/>
  <c r="K399" i="11"/>
  <c r="K398" i="11"/>
  <c r="K397" i="11"/>
  <c r="K396" i="11"/>
  <c r="K395" i="11"/>
  <c r="K394" i="11"/>
  <c r="K393" i="11"/>
  <c r="K392" i="11"/>
  <c r="K391" i="11"/>
  <c r="K390" i="11"/>
  <c r="K389" i="11"/>
  <c r="K388" i="11"/>
  <c r="K387" i="11"/>
  <c r="K386" i="11"/>
  <c r="K385" i="11"/>
  <c r="K384" i="11"/>
  <c r="K383" i="11"/>
  <c r="K382" i="11"/>
  <c r="K381" i="11"/>
  <c r="K380" i="11"/>
  <c r="K379" i="11"/>
  <c r="K378" i="11"/>
  <c r="K377" i="11"/>
  <c r="K376" i="11"/>
  <c r="K375" i="11"/>
  <c r="K374" i="11"/>
  <c r="K373" i="11"/>
  <c r="K372" i="11"/>
  <c r="K371" i="11"/>
  <c r="K370" i="11"/>
  <c r="K369" i="11"/>
  <c r="K368" i="11"/>
  <c r="K367" i="11"/>
  <c r="K366" i="11"/>
  <c r="K365" i="11"/>
  <c r="K364" i="11"/>
  <c r="K363" i="11"/>
  <c r="K362" i="11"/>
  <c r="K361" i="11"/>
  <c r="K360" i="11"/>
  <c r="K359" i="11"/>
  <c r="K358" i="11"/>
  <c r="K357" i="11"/>
  <c r="K356" i="11"/>
  <c r="K355" i="11"/>
  <c r="K354" i="11"/>
  <c r="K353" i="11"/>
  <c r="K352" i="11"/>
  <c r="K351" i="11"/>
  <c r="K350" i="11"/>
  <c r="K349" i="11"/>
  <c r="K348" i="11"/>
  <c r="K347" i="11"/>
  <c r="K346" i="11"/>
  <c r="K345" i="11"/>
  <c r="K344" i="11"/>
  <c r="K343" i="11"/>
  <c r="K342" i="11"/>
  <c r="K341" i="11"/>
  <c r="K340" i="11"/>
  <c r="K339" i="11"/>
  <c r="K338" i="11"/>
  <c r="K337" i="11"/>
  <c r="K336" i="11"/>
  <c r="K335" i="11"/>
  <c r="K334" i="11"/>
  <c r="K333" i="11"/>
  <c r="K332" i="11"/>
  <c r="K331" i="11"/>
  <c r="K330" i="11"/>
  <c r="K329" i="11"/>
  <c r="K328" i="11"/>
  <c r="K327" i="11"/>
  <c r="K326" i="11"/>
  <c r="K325" i="11"/>
  <c r="K324" i="11"/>
  <c r="K323" i="11"/>
  <c r="K322" i="11"/>
  <c r="K321" i="11"/>
  <c r="K320" i="11"/>
  <c r="K319" i="11"/>
  <c r="K318" i="11"/>
  <c r="K317" i="11"/>
  <c r="K316" i="11"/>
  <c r="K315" i="11"/>
  <c r="K314" i="11"/>
  <c r="K313" i="11"/>
  <c r="K312" i="11"/>
  <c r="K311" i="11"/>
  <c r="K310" i="11"/>
  <c r="K309" i="11"/>
  <c r="K308" i="11"/>
  <c r="K307" i="11"/>
  <c r="K306" i="11"/>
  <c r="K305" i="11"/>
  <c r="K304" i="11"/>
  <c r="K303" i="11"/>
  <c r="K302" i="11"/>
  <c r="K301" i="11"/>
  <c r="K300" i="11"/>
  <c r="K299" i="11"/>
  <c r="K298" i="11"/>
  <c r="K297" i="11"/>
  <c r="K296" i="11"/>
  <c r="K295" i="11"/>
  <c r="K294" i="11"/>
  <c r="K293" i="11"/>
  <c r="K292" i="11"/>
  <c r="K291" i="11"/>
  <c r="K290" i="11"/>
  <c r="K289" i="11"/>
  <c r="K288" i="11"/>
  <c r="K287" i="11"/>
  <c r="K286" i="11"/>
  <c r="K285" i="11"/>
  <c r="K284" i="11"/>
  <c r="K283" i="11"/>
  <c r="K282" i="11"/>
  <c r="K281" i="11"/>
  <c r="K280" i="11"/>
  <c r="K279" i="11"/>
  <c r="K278" i="11"/>
  <c r="K277" i="11"/>
  <c r="K276" i="11"/>
  <c r="K275" i="11"/>
  <c r="K274" i="11"/>
  <c r="K273" i="11"/>
  <c r="K272" i="11"/>
  <c r="K271" i="11"/>
  <c r="K270" i="11"/>
  <c r="K269" i="11"/>
  <c r="K268" i="11"/>
  <c r="K267" i="11"/>
  <c r="K266" i="11"/>
  <c r="K265" i="11"/>
  <c r="K264" i="11"/>
  <c r="K263" i="11"/>
  <c r="K262" i="11"/>
  <c r="K261" i="11"/>
  <c r="K260" i="11"/>
  <c r="K259" i="11"/>
  <c r="K258" i="11"/>
  <c r="K257" i="11"/>
  <c r="K256" i="11"/>
  <c r="K255" i="11"/>
  <c r="K254" i="11"/>
  <c r="K253" i="11"/>
  <c r="K252" i="11"/>
  <c r="K251" i="11"/>
  <c r="K250" i="11"/>
  <c r="K249" i="11"/>
  <c r="K248" i="11"/>
  <c r="K247" i="11"/>
  <c r="K246" i="11"/>
  <c r="K245" i="11"/>
  <c r="K244" i="11"/>
  <c r="K243" i="11"/>
  <c r="K242" i="11"/>
  <c r="K241" i="11"/>
  <c r="K240" i="11"/>
  <c r="K239" i="11"/>
  <c r="K238" i="11"/>
  <c r="K237" i="11"/>
  <c r="K236" i="11"/>
  <c r="K235" i="11"/>
  <c r="K234" i="11"/>
  <c r="K233" i="11"/>
  <c r="K232" i="11"/>
  <c r="K231" i="11"/>
  <c r="K230" i="11"/>
  <c r="K229" i="11"/>
  <c r="K228" i="11"/>
  <c r="K227" i="11"/>
  <c r="K226" i="11"/>
  <c r="K225" i="11"/>
  <c r="K224" i="11"/>
  <c r="K223" i="11"/>
  <c r="K222" i="11"/>
  <c r="K221" i="11"/>
  <c r="K220" i="11"/>
  <c r="K219" i="11"/>
  <c r="K218" i="11"/>
  <c r="K217" i="11"/>
  <c r="K216" i="11"/>
  <c r="K215" i="11"/>
  <c r="K214" i="11"/>
  <c r="K213" i="11"/>
  <c r="K212" i="11"/>
  <c r="K211" i="11"/>
  <c r="K210" i="11"/>
  <c r="K209" i="11"/>
  <c r="K208" i="11"/>
  <c r="K207" i="11"/>
  <c r="K206" i="11"/>
  <c r="K205" i="11"/>
  <c r="K204" i="11"/>
  <c r="K203" i="11"/>
  <c r="K202" i="11"/>
  <c r="K201" i="11"/>
  <c r="K200" i="11"/>
  <c r="K199" i="11"/>
  <c r="K198" i="11"/>
  <c r="K197" i="11"/>
  <c r="K196" i="11"/>
  <c r="K195" i="11"/>
  <c r="K194" i="11"/>
  <c r="K193" i="11"/>
  <c r="K192" i="11"/>
  <c r="K191" i="11"/>
  <c r="K190" i="11"/>
  <c r="K189" i="11"/>
  <c r="K188" i="11"/>
  <c r="K187" i="11"/>
  <c r="K186" i="11"/>
  <c r="K185" i="11"/>
  <c r="K184" i="11"/>
  <c r="K183" i="11"/>
  <c r="K182" i="11"/>
  <c r="K181" i="11"/>
  <c r="K180" i="11"/>
  <c r="K179" i="11"/>
  <c r="K178" i="11"/>
  <c r="K177" i="11"/>
  <c r="K176" i="11"/>
  <c r="K175" i="11"/>
  <c r="K174" i="11"/>
  <c r="K173" i="11"/>
  <c r="K172" i="11"/>
  <c r="K171" i="11"/>
  <c r="K170" i="11"/>
  <c r="K169" i="11"/>
  <c r="K168" i="11"/>
  <c r="K167" i="11"/>
  <c r="K166" i="11"/>
  <c r="K165" i="11"/>
  <c r="K164" i="11"/>
  <c r="K163" i="11"/>
  <c r="K162" i="11"/>
  <c r="K161" i="11"/>
  <c r="K160" i="11"/>
  <c r="K159" i="11"/>
  <c r="K158" i="11"/>
  <c r="K157" i="11"/>
  <c r="K156" i="11"/>
  <c r="K155" i="11"/>
  <c r="K154" i="11"/>
  <c r="K153" i="11"/>
  <c r="K152" i="11"/>
  <c r="K151" i="11"/>
  <c r="K150" i="11"/>
  <c r="K149" i="11"/>
  <c r="K148" i="11"/>
  <c r="K147" i="11"/>
  <c r="K146" i="11"/>
  <c r="K145" i="11"/>
  <c r="K144" i="11"/>
  <c r="K143" i="11"/>
  <c r="K142" i="11"/>
  <c r="K141" i="11"/>
  <c r="K140" i="11"/>
  <c r="K139" i="11"/>
  <c r="K138" i="11"/>
  <c r="K137" i="11"/>
  <c r="K136" i="11"/>
  <c r="K135" i="11"/>
  <c r="K134" i="11"/>
  <c r="K133" i="11"/>
  <c r="K132" i="11"/>
  <c r="K131" i="11"/>
  <c r="K130" i="11"/>
  <c r="K129" i="11"/>
  <c r="K128" i="11"/>
  <c r="K127" i="11"/>
  <c r="K126" i="11"/>
  <c r="K125" i="11"/>
  <c r="K124" i="11"/>
  <c r="K123" i="11"/>
  <c r="K122" i="11"/>
  <c r="K121" i="11"/>
  <c r="K120" i="11"/>
  <c r="K119" i="11"/>
  <c r="K118" i="11"/>
  <c r="K117" i="11"/>
  <c r="K116" i="11"/>
  <c r="K115" i="11"/>
  <c r="K114" i="11"/>
  <c r="K113" i="11"/>
  <c r="K112" i="11"/>
  <c r="K111" i="11"/>
  <c r="K110" i="11"/>
  <c r="K109" i="11"/>
  <c r="K108" i="11"/>
  <c r="K107" i="11"/>
  <c r="K106" i="11"/>
  <c r="K105" i="11"/>
  <c r="K104" i="11"/>
  <c r="K103" i="11"/>
  <c r="K102" i="11"/>
  <c r="K101" i="11"/>
  <c r="K100" i="11"/>
  <c r="K99" i="11"/>
  <c r="K98" i="11"/>
  <c r="K97" i="11"/>
  <c r="K96" i="11"/>
  <c r="K95" i="11"/>
  <c r="K94" i="11"/>
  <c r="K93" i="11"/>
  <c r="K92" i="11"/>
  <c r="K91" i="11"/>
  <c r="K90" i="11"/>
  <c r="K89" i="11"/>
  <c r="K88" i="11"/>
  <c r="K87" i="11"/>
  <c r="K86" i="11"/>
  <c r="K85" i="11"/>
  <c r="K84" i="11"/>
  <c r="K83" i="11"/>
  <c r="K82" i="11"/>
  <c r="K81" i="11"/>
  <c r="K80" i="11"/>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I55" i="3"/>
  <c r="E52" i="3"/>
  <c r="I36" i="3"/>
  <c r="I33" i="3"/>
  <c r="I32" i="3"/>
  <c r="I31" i="3"/>
  <c r="I30" i="3"/>
  <c r="I27" i="3"/>
  <c r="I26" i="3"/>
  <c r="I25" i="3"/>
  <c r="I22" i="3"/>
  <c r="I21" i="3"/>
  <c r="I20" i="3"/>
  <c r="I15" i="3"/>
  <c r="I14" i="3"/>
  <c r="I13" i="3"/>
  <c r="I12" i="3"/>
  <c r="I9" i="3"/>
  <c r="K20" i="11"/>
  <c r="K19" i="11"/>
  <c r="K18" i="11"/>
  <c r="K17" i="11"/>
  <c r="K16" i="11"/>
  <c r="K15" i="11"/>
  <c r="K14" i="11"/>
  <c r="K13" i="11"/>
  <c r="K12" i="11"/>
  <c r="K11" i="11"/>
  <c r="K10" i="11"/>
  <c r="K9" i="11"/>
  <c r="K8" i="11"/>
  <c r="K7" i="11"/>
  <c r="K6" i="11"/>
  <c r="K5" i="11"/>
  <c r="K4" i="11"/>
  <c r="K3" i="11"/>
  <c r="T4" i="14" l="1"/>
  <c r="T5" i="14"/>
  <c r="T6" i="14"/>
  <c r="T7" i="14"/>
  <c r="T8" i="14"/>
  <c r="T9" i="14"/>
  <c r="T10" i="14"/>
  <c r="T11" i="14"/>
  <c r="T12" i="14"/>
  <c r="T13" i="14"/>
  <c r="T14" i="14"/>
  <c r="T15" i="14"/>
  <c r="T16" i="14"/>
  <c r="T17" i="14"/>
  <c r="T18" i="14"/>
  <c r="T19" i="14"/>
  <c r="T20" i="14"/>
  <c r="T21" i="14"/>
  <c r="T22" i="14"/>
  <c r="T23" i="14"/>
  <c r="T24" i="14"/>
  <c r="T25" i="14"/>
  <c r="T26" i="14"/>
  <c r="T27" i="14"/>
  <c r="T28" i="14"/>
  <c r="T29" i="14"/>
  <c r="T30" i="14"/>
  <c r="T31" i="14"/>
  <c r="T32" i="14"/>
  <c r="T33" i="14"/>
  <c r="T34" i="14"/>
  <c r="T35" i="14"/>
  <c r="T36" i="14"/>
  <c r="T37" i="14"/>
  <c r="T38" i="14"/>
  <c r="T39" i="14"/>
  <c r="T40" i="14"/>
  <c r="T41" i="14"/>
  <c r="T42" i="14"/>
  <c r="T43" i="14"/>
  <c r="T44" i="14"/>
  <c r="T45" i="14"/>
  <c r="T46" i="14"/>
  <c r="T47" i="14"/>
  <c r="T48" i="14"/>
  <c r="T49" i="14"/>
  <c r="T50" i="14"/>
  <c r="T51" i="14"/>
  <c r="T52" i="14"/>
  <c r="T53" i="14"/>
  <c r="T54" i="14"/>
  <c r="T55" i="14"/>
  <c r="T56" i="14"/>
  <c r="T57" i="14"/>
  <c r="T58" i="14"/>
  <c r="T59" i="14"/>
  <c r="T60" i="14"/>
  <c r="T61" i="14"/>
  <c r="T62" i="14"/>
  <c r="T63" i="14"/>
  <c r="T64" i="14"/>
  <c r="T65" i="14"/>
  <c r="T66" i="14"/>
  <c r="T67" i="14"/>
  <c r="T68" i="14"/>
  <c r="T69" i="14"/>
  <c r="T3" i="14"/>
  <c r="T70" i="14" l="1"/>
  <c r="T4" i="8"/>
  <c r="T5" i="8"/>
  <c r="T6" i="8"/>
  <c r="T7" i="8"/>
  <c r="T8" i="8"/>
  <c r="T9" i="8"/>
  <c r="T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3" i="8"/>
  <c r="T70" i="8" l="1"/>
  <c r="E51" i="3" l="1"/>
  <c r="H55" i="3" l="1"/>
  <c r="G55" i="3"/>
  <c r="E50" i="3"/>
  <c r="H1207" i="11" l="1"/>
  <c r="H1206" i="11"/>
  <c r="H1205" i="11"/>
  <c r="H1204" i="11"/>
  <c r="H1203" i="11"/>
  <c r="H1202" i="11"/>
  <c r="H1201" i="11"/>
  <c r="H1200" i="11"/>
  <c r="H1199" i="11"/>
  <c r="H1198" i="11"/>
  <c r="H1197" i="11"/>
  <c r="H1196" i="11"/>
  <c r="H1195" i="11"/>
  <c r="H1194" i="11"/>
  <c r="H1193" i="11"/>
  <c r="H1192" i="11"/>
  <c r="H1191" i="11"/>
  <c r="H1189" i="11"/>
  <c r="H1188" i="11"/>
  <c r="H1187" i="11"/>
  <c r="H1186" i="11"/>
  <c r="H1185" i="11"/>
  <c r="H1184" i="11"/>
  <c r="H1183" i="11"/>
  <c r="H1182" i="11"/>
  <c r="H1181" i="11"/>
  <c r="H1180" i="11"/>
  <c r="H1179" i="11"/>
  <c r="H1178" i="11"/>
  <c r="H1177" i="11"/>
  <c r="H1176" i="11"/>
  <c r="H1175" i="11"/>
  <c r="H1174" i="11"/>
  <c r="H1173" i="11"/>
  <c r="H1171" i="11"/>
  <c r="H1170" i="11"/>
  <c r="H1169" i="11"/>
  <c r="H1168" i="11"/>
  <c r="H1167" i="11"/>
  <c r="H1166" i="11"/>
  <c r="H1165" i="11"/>
  <c r="H1164" i="11"/>
  <c r="H1163" i="11"/>
  <c r="H1162" i="11"/>
  <c r="H1161" i="11"/>
  <c r="H1160" i="11"/>
  <c r="H1159" i="11"/>
  <c r="H1158" i="11"/>
  <c r="H1157" i="11"/>
  <c r="H1156" i="11"/>
  <c r="H1155" i="11"/>
  <c r="H1153" i="11"/>
  <c r="H1152" i="11"/>
  <c r="H1151" i="11"/>
  <c r="H1150" i="11"/>
  <c r="H1149" i="11"/>
  <c r="H1148" i="11"/>
  <c r="H1147" i="11"/>
  <c r="H1146" i="11"/>
  <c r="H1145" i="11"/>
  <c r="H1144" i="11"/>
  <c r="H1143" i="11"/>
  <c r="H1142" i="11"/>
  <c r="H1141" i="11"/>
  <c r="H1140" i="11"/>
  <c r="H1139" i="11"/>
  <c r="H1138" i="11"/>
  <c r="H1137" i="11"/>
  <c r="H1135" i="11"/>
  <c r="H1134" i="11"/>
  <c r="H1133" i="11"/>
  <c r="H1132" i="11"/>
  <c r="H1131" i="11"/>
  <c r="H1130" i="11"/>
  <c r="H1129" i="11"/>
  <c r="H1128" i="11"/>
  <c r="H1127" i="11"/>
  <c r="H1126" i="11"/>
  <c r="H1125" i="11"/>
  <c r="H1124" i="11"/>
  <c r="H1123" i="11"/>
  <c r="H1122" i="11"/>
  <c r="H1121" i="11"/>
  <c r="H1120" i="11"/>
  <c r="H1119" i="11"/>
  <c r="H1117" i="11"/>
  <c r="H1116" i="11"/>
  <c r="H1115" i="11"/>
  <c r="H1114" i="11"/>
  <c r="H1113" i="11"/>
  <c r="H1112" i="11"/>
  <c r="H1111" i="11"/>
  <c r="H1110" i="11"/>
  <c r="H1109" i="11"/>
  <c r="H1108" i="11"/>
  <c r="H1107" i="11"/>
  <c r="H1106" i="11"/>
  <c r="H1105" i="11"/>
  <c r="H1104" i="11"/>
  <c r="H1103" i="11"/>
  <c r="H1102" i="11"/>
  <c r="H1101" i="11"/>
  <c r="H1099" i="11"/>
  <c r="H1098" i="11"/>
  <c r="H1097" i="11"/>
  <c r="H1096" i="11"/>
  <c r="H1095" i="11"/>
  <c r="H1094" i="11"/>
  <c r="H1093" i="11"/>
  <c r="H1092" i="11"/>
  <c r="H1091" i="11"/>
  <c r="H1090" i="11"/>
  <c r="H1089" i="11"/>
  <c r="H1088" i="11"/>
  <c r="H1087" i="11"/>
  <c r="H1086" i="11"/>
  <c r="H1085" i="11"/>
  <c r="H1084" i="11"/>
  <c r="H1083" i="11"/>
  <c r="H1081" i="11"/>
  <c r="H1080" i="11"/>
  <c r="H1079" i="11"/>
  <c r="H1078" i="11"/>
  <c r="H1077" i="11"/>
  <c r="H1076" i="11"/>
  <c r="H1075" i="11"/>
  <c r="H1074" i="11"/>
  <c r="H1073" i="11"/>
  <c r="H1072" i="11"/>
  <c r="H1071" i="11"/>
  <c r="H1070" i="11"/>
  <c r="H1069" i="11"/>
  <c r="H1068" i="11"/>
  <c r="H1067" i="11"/>
  <c r="H1066" i="11"/>
  <c r="H1065" i="11"/>
  <c r="H1063" i="11"/>
  <c r="H1062" i="11"/>
  <c r="H1061" i="11"/>
  <c r="H1060" i="11"/>
  <c r="H1059" i="11"/>
  <c r="H1058" i="11"/>
  <c r="H1057" i="11"/>
  <c r="H1056" i="11"/>
  <c r="H1055" i="11"/>
  <c r="H1054" i="11"/>
  <c r="H1053" i="11"/>
  <c r="H1052" i="11"/>
  <c r="H1051" i="11"/>
  <c r="H1050" i="11"/>
  <c r="H1049" i="11"/>
  <c r="H1048" i="11"/>
  <c r="H1047" i="11"/>
  <c r="H1045" i="11"/>
  <c r="H1044" i="11"/>
  <c r="H1043" i="11"/>
  <c r="H1042" i="11"/>
  <c r="H1041" i="11"/>
  <c r="H1040" i="11"/>
  <c r="H1039" i="11"/>
  <c r="H1038" i="11"/>
  <c r="H1037" i="11"/>
  <c r="H1036" i="11"/>
  <c r="H1035" i="11"/>
  <c r="H1034" i="11"/>
  <c r="H1033" i="11"/>
  <c r="H1032" i="11"/>
  <c r="H1031" i="11"/>
  <c r="H1030" i="11"/>
  <c r="H1029" i="11"/>
  <c r="H1027" i="11"/>
  <c r="H1026" i="11"/>
  <c r="H1025" i="11"/>
  <c r="H1024" i="11"/>
  <c r="H1023" i="11"/>
  <c r="H1022" i="11"/>
  <c r="H1021" i="11"/>
  <c r="H1020" i="11"/>
  <c r="H1019" i="11"/>
  <c r="H1018" i="11"/>
  <c r="H1017" i="11"/>
  <c r="H1016" i="11"/>
  <c r="H1015" i="11"/>
  <c r="H1014" i="11"/>
  <c r="H1013" i="11"/>
  <c r="H1012" i="11"/>
  <c r="H1011" i="11"/>
  <c r="H1009" i="11"/>
  <c r="H1008" i="11"/>
  <c r="H1007" i="11"/>
  <c r="H1006" i="11"/>
  <c r="H1005" i="11"/>
  <c r="H1004" i="11"/>
  <c r="H1003" i="11"/>
  <c r="H1002" i="11"/>
  <c r="H1001" i="11"/>
  <c r="H1000" i="11"/>
  <c r="H999" i="11"/>
  <c r="H998" i="11"/>
  <c r="H997" i="11"/>
  <c r="H996" i="11"/>
  <c r="H995" i="11"/>
  <c r="H994" i="11"/>
  <c r="H993" i="11"/>
  <c r="H991" i="11"/>
  <c r="H990" i="11"/>
  <c r="H989" i="11"/>
  <c r="H988" i="11"/>
  <c r="H987" i="11"/>
  <c r="H986" i="11"/>
  <c r="H985" i="11"/>
  <c r="H984" i="11"/>
  <c r="H983" i="11"/>
  <c r="H982" i="11"/>
  <c r="H981" i="11"/>
  <c r="H980" i="11"/>
  <c r="H979" i="11"/>
  <c r="H978" i="11"/>
  <c r="H977" i="11"/>
  <c r="H976" i="11"/>
  <c r="H975" i="11"/>
  <c r="H973" i="11"/>
  <c r="H972" i="11"/>
  <c r="H971" i="11"/>
  <c r="H970" i="11"/>
  <c r="H969" i="11"/>
  <c r="H968" i="11"/>
  <c r="H967" i="11"/>
  <c r="H966" i="11"/>
  <c r="H965" i="11"/>
  <c r="H964" i="11"/>
  <c r="H963" i="11"/>
  <c r="H962" i="11"/>
  <c r="H961" i="11"/>
  <c r="H960" i="11"/>
  <c r="H959" i="11"/>
  <c r="H958" i="11"/>
  <c r="H957" i="11"/>
  <c r="H955" i="11"/>
  <c r="H954" i="11"/>
  <c r="H953" i="11"/>
  <c r="H952" i="11"/>
  <c r="H951" i="11"/>
  <c r="H950" i="11"/>
  <c r="H949" i="11"/>
  <c r="H948" i="11"/>
  <c r="H947" i="11"/>
  <c r="H946" i="11"/>
  <c r="H945" i="11"/>
  <c r="H944" i="11"/>
  <c r="H943" i="11"/>
  <c r="H942" i="11"/>
  <c r="H941" i="11"/>
  <c r="H940" i="11"/>
  <c r="H939" i="11"/>
  <c r="H937" i="11"/>
  <c r="H936" i="11"/>
  <c r="H935" i="11"/>
  <c r="H934" i="11"/>
  <c r="H933" i="11"/>
  <c r="H932" i="11"/>
  <c r="H931" i="11"/>
  <c r="H930" i="11"/>
  <c r="H929" i="11"/>
  <c r="H928" i="11"/>
  <c r="H927" i="11"/>
  <c r="H926" i="11"/>
  <c r="H925" i="11"/>
  <c r="H924" i="11"/>
  <c r="H923" i="11"/>
  <c r="H922" i="11"/>
  <c r="H921" i="11"/>
  <c r="H919" i="11"/>
  <c r="H918" i="11"/>
  <c r="H917" i="11"/>
  <c r="H916" i="11"/>
  <c r="H915" i="11"/>
  <c r="H914" i="11"/>
  <c r="H913" i="11"/>
  <c r="H912" i="11"/>
  <c r="H911" i="11"/>
  <c r="H910" i="11"/>
  <c r="H909" i="11"/>
  <c r="H908" i="11"/>
  <c r="H907" i="11"/>
  <c r="H906" i="11"/>
  <c r="H905" i="11"/>
  <c r="H904" i="11"/>
  <c r="H903" i="11"/>
  <c r="H901" i="11"/>
  <c r="H900" i="11"/>
  <c r="H899" i="11"/>
  <c r="H898" i="11"/>
  <c r="H897" i="11"/>
  <c r="H896" i="11"/>
  <c r="H895" i="11"/>
  <c r="H894" i="11"/>
  <c r="H893" i="11"/>
  <c r="H892" i="11"/>
  <c r="H891" i="11"/>
  <c r="H890" i="11"/>
  <c r="H889" i="11"/>
  <c r="H888" i="11"/>
  <c r="H887" i="11"/>
  <c r="H886" i="11"/>
  <c r="H885" i="11"/>
  <c r="H883" i="11"/>
  <c r="H882" i="11"/>
  <c r="H881" i="11"/>
  <c r="H880" i="11"/>
  <c r="H879" i="11"/>
  <c r="H878" i="11"/>
  <c r="H877" i="11"/>
  <c r="H876" i="11"/>
  <c r="H875" i="11"/>
  <c r="H874" i="11"/>
  <c r="H873" i="11"/>
  <c r="H872" i="11"/>
  <c r="H871" i="11"/>
  <c r="H870" i="11"/>
  <c r="H869" i="11"/>
  <c r="H868" i="11"/>
  <c r="H867" i="11"/>
  <c r="H865" i="11"/>
  <c r="H864" i="11"/>
  <c r="H863" i="11"/>
  <c r="H862" i="11"/>
  <c r="H861" i="11"/>
  <c r="H860" i="11"/>
  <c r="H859" i="11"/>
  <c r="H858" i="11"/>
  <c r="H857" i="11"/>
  <c r="H856" i="11"/>
  <c r="H855" i="11"/>
  <c r="H854" i="11"/>
  <c r="H853" i="11"/>
  <c r="H852" i="11"/>
  <c r="H851" i="11"/>
  <c r="H850" i="11"/>
  <c r="H849" i="11"/>
  <c r="H847" i="11"/>
  <c r="H846" i="11"/>
  <c r="H845" i="11"/>
  <c r="H844" i="11"/>
  <c r="H843" i="11"/>
  <c r="H842" i="11"/>
  <c r="H841" i="11"/>
  <c r="H840" i="11"/>
  <c r="H839" i="11"/>
  <c r="H838" i="11"/>
  <c r="H837" i="11"/>
  <c r="H836" i="11"/>
  <c r="H835" i="11"/>
  <c r="H834" i="11"/>
  <c r="H833" i="11"/>
  <c r="H832" i="11"/>
  <c r="H831" i="11"/>
  <c r="H829" i="11"/>
  <c r="H828" i="11"/>
  <c r="H827" i="11"/>
  <c r="H826" i="11"/>
  <c r="H825" i="11"/>
  <c r="H824" i="11"/>
  <c r="H823" i="11"/>
  <c r="H822" i="11"/>
  <c r="H821" i="11"/>
  <c r="H820" i="11"/>
  <c r="H819" i="11"/>
  <c r="H818" i="11"/>
  <c r="H817" i="11"/>
  <c r="H816" i="11"/>
  <c r="H815" i="11"/>
  <c r="H814" i="11"/>
  <c r="H813" i="11"/>
  <c r="H811" i="11"/>
  <c r="H810" i="11"/>
  <c r="H809" i="11"/>
  <c r="H808" i="11"/>
  <c r="H807" i="11"/>
  <c r="H806" i="11"/>
  <c r="H805" i="11"/>
  <c r="H804" i="11"/>
  <c r="H803" i="11"/>
  <c r="H802" i="11"/>
  <c r="H801" i="11"/>
  <c r="H800" i="11"/>
  <c r="H799" i="11"/>
  <c r="H798" i="11"/>
  <c r="H797" i="11"/>
  <c r="H796" i="11"/>
  <c r="H795" i="11"/>
  <c r="H793" i="11"/>
  <c r="H792" i="11"/>
  <c r="H791" i="11"/>
  <c r="H790" i="11"/>
  <c r="H789" i="11"/>
  <c r="H788" i="11"/>
  <c r="H787" i="11"/>
  <c r="H786" i="11"/>
  <c r="H785" i="11"/>
  <c r="H784" i="11"/>
  <c r="H783" i="11"/>
  <c r="H782" i="11"/>
  <c r="H781" i="11"/>
  <c r="H780" i="11"/>
  <c r="H779" i="11"/>
  <c r="H778" i="11"/>
  <c r="H777" i="11"/>
  <c r="H775" i="11"/>
  <c r="H774" i="11"/>
  <c r="H773" i="11"/>
  <c r="H772" i="11"/>
  <c r="H771" i="11"/>
  <c r="H770" i="11"/>
  <c r="H769" i="11"/>
  <c r="H768" i="11"/>
  <c r="H767" i="11"/>
  <c r="H766" i="11"/>
  <c r="H765" i="11"/>
  <c r="H764" i="11"/>
  <c r="H763" i="11"/>
  <c r="H762" i="11"/>
  <c r="H761" i="11"/>
  <c r="H760" i="11"/>
  <c r="H759" i="11"/>
  <c r="H757" i="11"/>
  <c r="H756" i="11"/>
  <c r="H755" i="11"/>
  <c r="H754" i="11"/>
  <c r="H753" i="11"/>
  <c r="H752" i="11"/>
  <c r="H751" i="11"/>
  <c r="H750" i="11"/>
  <c r="H749" i="11"/>
  <c r="H748" i="11"/>
  <c r="H747" i="11"/>
  <c r="H746" i="11"/>
  <c r="H745" i="11"/>
  <c r="H744" i="11"/>
  <c r="H743" i="11"/>
  <c r="H742" i="11"/>
  <c r="H741" i="11"/>
  <c r="H739" i="11"/>
  <c r="H738" i="11"/>
  <c r="H737" i="11"/>
  <c r="H736" i="11"/>
  <c r="H735" i="11"/>
  <c r="H734" i="11"/>
  <c r="H733" i="11"/>
  <c r="H732" i="11"/>
  <c r="H731" i="11"/>
  <c r="H730" i="11"/>
  <c r="H729" i="11"/>
  <c r="H728" i="11"/>
  <c r="H727" i="11"/>
  <c r="H726" i="11"/>
  <c r="H725" i="11"/>
  <c r="H724" i="11"/>
  <c r="H723" i="11"/>
  <c r="H721" i="11"/>
  <c r="H720" i="11"/>
  <c r="H719" i="11"/>
  <c r="H718" i="11"/>
  <c r="H717" i="11"/>
  <c r="H716" i="11"/>
  <c r="H715" i="11"/>
  <c r="H714" i="11"/>
  <c r="H713" i="11"/>
  <c r="H712" i="11"/>
  <c r="H711" i="11"/>
  <c r="H710" i="11"/>
  <c r="H709" i="11"/>
  <c r="H708" i="11"/>
  <c r="H707" i="11"/>
  <c r="H706" i="11"/>
  <c r="H705" i="11"/>
  <c r="H703" i="11"/>
  <c r="H702" i="11"/>
  <c r="H701" i="11"/>
  <c r="H700" i="11"/>
  <c r="H699" i="11"/>
  <c r="H698" i="11"/>
  <c r="H697" i="11"/>
  <c r="H696" i="11"/>
  <c r="H695" i="11"/>
  <c r="H694" i="11"/>
  <c r="H693" i="11"/>
  <c r="H692" i="11"/>
  <c r="H691" i="11"/>
  <c r="H690" i="11"/>
  <c r="H689" i="11"/>
  <c r="H688" i="11"/>
  <c r="H687" i="11"/>
  <c r="H685" i="11"/>
  <c r="H684" i="11"/>
  <c r="H683" i="11"/>
  <c r="H682" i="11"/>
  <c r="H681" i="11"/>
  <c r="H680" i="11"/>
  <c r="H679" i="11"/>
  <c r="H678" i="11"/>
  <c r="H677" i="11"/>
  <c r="H676" i="11"/>
  <c r="H675" i="11"/>
  <c r="H674" i="11"/>
  <c r="H673" i="11"/>
  <c r="H672" i="11"/>
  <c r="H671" i="11"/>
  <c r="H670" i="11"/>
  <c r="H669" i="11"/>
  <c r="H667" i="11"/>
  <c r="H666" i="11"/>
  <c r="H665" i="11"/>
  <c r="H664" i="11"/>
  <c r="H663" i="11"/>
  <c r="H662" i="11"/>
  <c r="H661" i="11"/>
  <c r="H660" i="11"/>
  <c r="H659" i="11"/>
  <c r="H658" i="11"/>
  <c r="H657" i="11"/>
  <c r="H656" i="11"/>
  <c r="H655" i="11"/>
  <c r="H654" i="11"/>
  <c r="H653" i="11"/>
  <c r="H652" i="11"/>
  <c r="H651" i="11"/>
  <c r="H649" i="11"/>
  <c r="H648" i="11"/>
  <c r="H647" i="11"/>
  <c r="H646" i="11"/>
  <c r="H645" i="11"/>
  <c r="H644" i="11"/>
  <c r="H643" i="11"/>
  <c r="H642" i="11"/>
  <c r="H641" i="11"/>
  <c r="H640" i="11"/>
  <c r="H639" i="11"/>
  <c r="H638" i="11"/>
  <c r="H637" i="11"/>
  <c r="H636" i="11"/>
  <c r="H635" i="11"/>
  <c r="H634" i="11"/>
  <c r="H633" i="11"/>
  <c r="H631" i="11"/>
  <c r="H630" i="11"/>
  <c r="H629" i="11"/>
  <c r="H628" i="11"/>
  <c r="H627" i="11"/>
  <c r="H626" i="11"/>
  <c r="H625" i="11"/>
  <c r="H624" i="11"/>
  <c r="H623" i="11"/>
  <c r="H622" i="11"/>
  <c r="H621" i="11"/>
  <c r="H620" i="11"/>
  <c r="H619" i="11"/>
  <c r="H618" i="11"/>
  <c r="H617" i="11"/>
  <c r="H616" i="11"/>
  <c r="H615" i="11"/>
  <c r="H613" i="11"/>
  <c r="H612" i="11"/>
  <c r="H611" i="11"/>
  <c r="H610" i="11"/>
  <c r="H609" i="11"/>
  <c r="H608" i="11"/>
  <c r="H607" i="11"/>
  <c r="H606" i="11"/>
  <c r="H605" i="11"/>
  <c r="H604" i="11"/>
  <c r="H603" i="11"/>
  <c r="H602" i="11"/>
  <c r="H601" i="11"/>
  <c r="H600" i="11"/>
  <c r="H599" i="11"/>
  <c r="H598" i="11"/>
  <c r="H597" i="11"/>
  <c r="H595" i="11"/>
  <c r="H594" i="11"/>
  <c r="H593" i="11"/>
  <c r="H592" i="11"/>
  <c r="H591" i="11"/>
  <c r="H590" i="11"/>
  <c r="H589" i="11"/>
  <c r="H588" i="11"/>
  <c r="H587" i="11"/>
  <c r="H586" i="11"/>
  <c r="H585" i="11"/>
  <c r="H584" i="11"/>
  <c r="H583" i="11"/>
  <c r="H582" i="11"/>
  <c r="H581" i="11"/>
  <c r="H580" i="11"/>
  <c r="H579" i="11"/>
  <c r="H577" i="11"/>
  <c r="H576" i="11"/>
  <c r="H575" i="11"/>
  <c r="H574" i="11"/>
  <c r="H573" i="11"/>
  <c r="H572" i="11"/>
  <c r="H571" i="11"/>
  <c r="H570" i="11"/>
  <c r="H569" i="11"/>
  <c r="H568" i="11"/>
  <c r="H567" i="11"/>
  <c r="H566" i="11"/>
  <c r="H565" i="11"/>
  <c r="H564" i="11"/>
  <c r="H563" i="11"/>
  <c r="H562" i="11"/>
  <c r="H561" i="11"/>
  <c r="H559" i="11"/>
  <c r="H558" i="11"/>
  <c r="H557" i="11"/>
  <c r="H556" i="11"/>
  <c r="H555" i="11"/>
  <c r="H554" i="11"/>
  <c r="H553" i="11"/>
  <c r="H552" i="11"/>
  <c r="H551" i="11"/>
  <c r="H550" i="11"/>
  <c r="H549" i="11"/>
  <c r="H548" i="11"/>
  <c r="H547" i="11"/>
  <c r="H546" i="11"/>
  <c r="H545" i="11"/>
  <c r="H544" i="11"/>
  <c r="H543" i="11"/>
  <c r="H541" i="11"/>
  <c r="H540" i="11"/>
  <c r="H539" i="11"/>
  <c r="H538" i="11"/>
  <c r="H537" i="11"/>
  <c r="H536" i="11"/>
  <c r="H535" i="11"/>
  <c r="H534" i="11"/>
  <c r="H533" i="11"/>
  <c r="H532" i="11"/>
  <c r="H531" i="11"/>
  <c r="H530" i="11"/>
  <c r="H529" i="11"/>
  <c r="H528" i="11"/>
  <c r="H527" i="11"/>
  <c r="H526" i="11"/>
  <c r="H525" i="11"/>
  <c r="H523" i="11"/>
  <c r="H522" i="11"/>
  <c r="H521" i="11"/>
  <c r="H520" i="11"/>
  <c r="H519" i="11"/>
  <c r="H518" i="11"/>
  <c r="H517" i="11"/>
  <c r="H516" i="11"/>
  <c r="H515" i="11"/>
  <c r="H514" i="11"/>
  <c r="H513" i="11"/>
  <c r="H512" i="11"/>
  <c r="H511" i="11"/>
  <c r="H510" i="11"/>
  <c r="H509" i="11"/>
  <c r="H508" i="11"/>
  <c r="H507" i="11"/>
  <c r="H505" i="11"/>
  <c r="H504" i="11"/>
  <c r="H503" i="11"/>
  <c r="H502" i="11"/>
  <c r="H501" i="11"/>
  <c r="H500" i="11"/>
  <c r="H499" i="11"/>
  <c r="H498" i="11"/>
  <c r="H497" i="11"/>
  <c r="H496" i="11"/>
  <c r="H495" i="11"/>
  <c r="H494" i="11"/>
  <c r="H493" i="11"/>
  <c r="H492" i="11"/>
  <c r="H491" i="11"/>
  <c r="H490" i="11"/>
  <c r="H489" i="11"/>
  <c r="H487" i="11"/>
  <c r="H486" i="11"/>
  <c r="H485" i="11"/>
  <c r="H484" i="11"/>
  <c r="H483" i="11"/>
  <c r="H482" i="11"/>
  <c r="H481" i="11"/>
  <c r="H480" i="11"/>
  <c r="H479" i="11"/>
  <c r="H478" i="11"/>
  <c r="H477" i="11"/>
  <c r="H476" i="11"/>
  <c r="H475" i="11"/>
  <c r="H474" i="11"/>
  <c r="H473" i="11"/>
  <c r="H472" i="11"/>
  <c r="H471" i="11"/>
  <c r="H469" i="11"/>
  <c r="H468" i="11"/>
  <c r="H467" i="11"/>
  <c r="H466" i="11"/>
  <c r="H465" i="11"/>
  <c r="H464" i="11"/>
  <c r="H463" i="11"/>
  <c r="H462" i="11"/>
  <c r="H461" i="11"/>
  <c r="H460" i="11"/>
  <c r="H459" i="11"/>
  <c r="H458" i="11"/>
  <c r="H457" i="11"/>
  <c r="H456" i="11"/>
  <c r="H455" i="11"/>
  <c r="H454" i="11"/>
  <c r="H453" i="11"/>
  <c r="H451" i="11"/>
  <c r="H450" i="11"/>
  <c r="H449" i="11"/>
  <c r="H448" i="11"/>
  <c r="H447" i="11"/>
  <c r="H446" i="11"/>
  <c r="H445" i="11"/>
  <c r="H444" i="11"/>
  <c r="H443" i="11"/>
  <c r="H442" i="11"/>
  <c r="H441" i="11"/>
  <c r="H440" i="11"/>
  <c r="H439" i="11"/>
  <c r="H438" i="11"/>
  <c r="H437" i="11"/>
  <c r="H436" i="11"/>
  <c r="H435" i="11"/>
  <c r="H433" i="11"/>
  <c r="H432" i="11"/>
  <c r="H431" i="11"/>
  <c r="H430" i="11"/>
  <c r="H429" i="11"/>
  <c r="H428" i="11"/>
  <c r="H427" i="11"/>
  <c r="H426" i="11"/>
  <c r="H425" i="11"/>
  <c r="H424" i="11"/>
  <c r="H423" i="11"/>
  <c r="H422" i="11"/>
  <c r="H421" i="11"/>
  <c r="H420" i="11"/>
  <c r="H419" i="11"/>
  <c r="H418" i="11"/>
  <c r="H417" i="11"/>
  <c r="H415" i="11"/>
  <c r="H414" i="11"/>
  <c r="H413" i="11"/>
  <c r="H412" i="11"/>
  <c r="H411" i="11"/>
  <c r="H410" i="11"/>
  <c r="H409" i="11"/>
  <c r="H408" i="11"/>
  <c r="H407" i="11"/>
  <c r="H406" i="11"/>
  <c r="H405" i="11"/>
  <c r="H404" i="11"/>
  <c r="H403" i="11"/>
  <c r="H402" i="11"/>
  <c r="H401" i="11"/>
  <c r="H400" i="11"/>
  <c r="H399" i="11"/>
  <c r="H397" i="11"/>
  <c r="H396" i="11"/>
  <c r="H395" i="11"/>
  <c r="H394" i="11"/>
  <c r="H393" i="11"/>
  <c r="H392" i="11"/>
  <c r="H391" i="11"/>
  <c r="H390" i="11"/>
  <c r="H389" i="11"/>
  <c r="H388" i="11"/>
  <c r="H387" i="11"/>
  <c r="H386" i="11"/>
  <c r="H385" i="11"/>
  <c r="H384" i="11"/>
  <c r="H383" i="11"/>
  <c r="H382" i="11"/>
  <c r="H381" i="11"/>
  <c r="H379" i="11"/>
  <c r="H378" i="11"/>
  <c r="H377" i="11"/>
  <c r="H376" i="11"/>
  <c r="H375" i="11"/>
  <c r="H374" i="11"/>
  <c r="H373" i="11"/>
  <c r="H372" i="11"/>
  <c r="H371" i="11"/>
  <c r="H370" i="11"/>
  <c r="H369" i="11"/>
  <c r="H368" i="11"/>
  <c r="H367" i="11"/>
  <c r="H366" i="11"/>
  <c r="H365" i="11"/>
  <c r="H364" i="11"/>
  <c r="H363" i="11"/>
  <c r="H361" i="11"/>
  <c r="H360" i="11"/>
  <c r="H359" i="11"/>
  <c r="H358" i="11"/>
  <c r="H357" i="11"/>
  <c r="H356" i="11"/>
  <c r="H355" i="11"/>
  <c r="H354" i="11"/>
  <c r="H353" i="11"/>
  <c r="H352" i="11"/>
  <c r="H351" i="11"/>
  <c r="H350" i="11"/>
  <c r="H349" i="11"/>
  <c r="H348" i="11"/>
  <c r="H347" i="11"/>
  <c r="H346" i="11"/>
  <c r="H345" i="11"/>
  <c r="H343" i="11"/>
  <c r="H342" i="11"/>
  <c r="H341" i="11"/>
  <c r="H340" i="11"/>
  <c r="H339" i="11"/>
  <c r="H338" i="11"/>
  <c r="H337" i="11"/>
  <c r="H336" i="11"/>
  <c r="H335" i="11"/>
  <c r="H334" i="11"/>
  <c r="H333" i="11"/>
  <c r="H332" i="11"/>
  <c r="H331" i="11"/>
  <c r="H330" i="11"/>
  <c r="H329" i="11"/>
  <c r="H328" i="11"/>
  <c r="H327" i="11"/>
  <c r="H325" i="11"/>
  <c r="H324" i="11"/>
  <c r="H323" i="11"/>
  <c r="H322" i="11"/>
  <c r="H321" i="11"/>
  <c r="H320" i="11"/>
  <c r="H319" i="11"/>
  <c r="H318" i="11"/>
  <c r="H317" i="11"/>
  <c r="H316" i="11"/>
  <c r="H315" i="11"/>
  <c r="H314" i="11"/>
  <c r="H313" i="11"/>
  <c r="H312" i="11"/>
  <c r="H311" i="11"/>
  <c r="H310" i="11"/>
  <c r="H309" i="11"/>
  <c r="H307" i="11"/>
  <c r="H306" i="11"/>
  <c r="H305" i="11"/>
  <c r="H304" i="11"/>
  <c r="H303" i="11"/>
  <c r="H302" i="11"/>
  <c r="H301" i="11"/>
  <c r="H300" i="11"/>
  <c r="H299" i="11"/>
  <c r="H298" i="11"/>
  <c r="H297" i="11"/>
  <c r="H296" i="11"/>
  <c r="H295" i="11"/>
  <c r="H294" i="11"/>
  <c r="H293" i="11"/>
  <c r="H292" i="11"/>
  <c r="H291" i="11"/>
  <c r="H289" i="11"/>
  <c r="H288" i="11"/>
  <c r="H287" i="11"/>
  <c r="H286" i="11"/>
  <c r="H285" i="11"/>
  <c r="H284" i="11"/>
  <c r="H283" i="11"/>
  <c r="H282" i="11"/>
  <c r="H281" i="11"/>
  <c r="H280" i="11"/>
  <c r="H279" i="11"/>
  <c r="H278" i="11"/>
  <c r="H277" i="11"/>
  <c r="H276" i="11"/>
  <c r="H275" i="11"/>
  <c r="H274" i="11"/>
  <c r="H273" i="11"/>
  <c r="H271" i="11"/>
  <c r="H270" i="11"/>
  <c r="H269" i="11"/>
  <c r="H268" i="11"/>
  <c r="H267" i="11"/>
  <c r="H266" i="11"/>
  <c r="H265" i="11"/>
  <c r="H264" i="11"/>
  <c r="H263" i="11"/>
  <c r="H262" i="11"/>
  <c r="H261" i="11"/>
  <c r="H260" i="11"/>
  <c r="H259" i="11"/>
  <c r="H258" i="11"/>
  <c r="H257" i="11"/>
  <c r="H256" i="11"/>
  <c r="H255" i="11"/>
  <c r="H253" i="11"/>
  <c r="H252" i="11"/>
  <c r="H251" i="11"/>
  <c r="H250" i="11"/>
  <c r="H249" i="11"/>
  <c r="H248" i="11"/>
  <c r="H247" i="11"/>
  <c r="H246" i="11"/>
  <c r="H245" i="11"/>
  <c r="H244" i="11"/>
  <c r="H243" i="11"/>
  <c r="H242" i="11"/>
  <c r="H241" i="11"/>
  <c r="H240" i="11"/>
  <c r="H239" i="11"/>
  <c r="H238" i="11"/>
  <c r="H237" i="11"/>
  <c r="H235" i="11"/>
  <c r="H234" i="11"/>
  <c r="H233" i="11"/>
  <c r="H232" i="11"/>
  <c r="H231" i="11"/>
  <c r="H230" i="11"/>
  <c r="H229" i="11"/>
  <c r="H228" i="11"/>
  <c r="H227" i="11"/>
  <c r="H226" i="11"/>
  <c r="H225" i="11"/>
  <c r="H224" i="11"/>
  <c r="H223" i="11"/>
  <c r="H222" i="11"/>
  <c r="H221" i="11"/>
  <c r="H220" i="11"/>
  <c r="H219" i="11"/>
  <c r="H217" i="11"/>
  <c r="H216" i="11"/>
  <c r="H215" i="11"/>
  <c r="H214" i="11"/>
  <c r="H213" i="11"/>
  <c r="H212" i="11"/>
  <c r="H211" i="11"/>
  <c r="H210" i="11"/>
  <c r="H209" i="11"/>
  <c r="H208" i="11"/>
  <c r="H207" i="11"/>
  <c r="H206" i="11"/>
  <c r="H205" i="11"/>
  <c r="H204" i="11"/>
  <c r="H203" i="11"/>
  <c r="H202" i="11"/>
  <c r="H201" i="11"/>
  <c r="H199" i="11"/>
  <c r="H198" i="11"/>
  <c r="H197" i="11"/>
  <c r="H196" i="11"/>
  <c r="H195" i="11"/>
  <c r="H194" i="11"/>
  <c r="H193" i="11"/>
  <c r="H192" i="11"/>
  <c r="H191" i="11"/>
  <c r="H190" i="11"/>
  <c r="H189" i="11"/>
  <c r="H188" i="11"/>
  <c r="H187" i="11"/>
  <c r="H186" i="11"/>
  <c r="H185" i="11"/>
  <c r="H184" i="11"/>
  <c r="H183" i="11"/>
  <c r="H181" i="11"/>
  <c r="H180" i="11"/>
  <c r="H179" i="11"/>
  <c r="H178" i="11"/>
  <c r="H177" i="11"/>
  <c r="H176" i="11"/>
  <c r="H175" i="11"/>
  <c r="H174" i="11"/>
  <c r="H173" i="11"/>
  <c r="H172" i="11"/>
  <c r="H171" i="11"/>
  <c r="H170" i="11"/>
  <c r="H169" i="11"/>
  <c r="H168" i="11"/>
  <c r="H167" i="11"/>
  <c r="H166" i="11"/>
  <c r="H165" i="11"/>
  <c r="H163" i="11"/>
  <c r="H162" i="11"/>
  <c r="H161" i="11"/>
  <c r="H160" i="11"/>
  <c r="H159" i="11"/>
  <c r="H158" i="11"/>
  <c r="H157" i="11"/>
  <c r="H156" i="11"/>
  <c r="H155" i="11"/>
  <c r="H154" i="11"/>
  <c r="H153" i="11"/>
  <c r="H152" i="11"/>
  <c r="H151" i="11"/>
  <c r="H150" i="11"/>
  <c r="H149" i="11"/>
  <c r="H148" i="11"/>
  <c r="H147" i="11"/>
  <c r="H145" i="11"/>
  <c r="H144" i="11"/>
  <c r="H143" i="11"/>
  <c r="H142" i="11"/>
  <c r="H141" i="11"/>
  <c r="H140" i="11"/>
  <c r="H139" i="11"/>
  <c r="H138" i="11"/>
  <c r="H137" i="11"/>
  <c r="H136" i="11"/>
  <c r="H135" i="11"/>
  <c r="H134" i="11"/>
  <c r="H133" i="11"/>
  <c r="H132" i="11"/>
  <c r="H131" i="11"/>
  <c r="H130" i="11"/>
  <c r="H129" i="11"/>
  <c r="H127" i="11"/>
  <c r="H126" i="11"/>
  <c r="H125" i="11"/>
  <c r="H124" i="11"/>
  <c r="H123" i="11"/>
  <c r="H122" i="11"/>
  <c r="H121" i="11"/>
  <c r="H120" i="11"/>
  <c r="H119" i="11"/>
  <c r="H118" i="11"/>
  <c r="H117" i="11"/>
  <c r="H116" i="11"/>
  <c r="H115" i="11"/>
  <c r="H114" i="11"/>
  <c r="H113" i="11"/>
  <c r="H112" i="11"/>
  <c r="H111" i="11"/>
  <c r="H109" i="11"/>
  <c r="H108" i="11"/>
  <c r="H107" i="11"/>
  <c r="H106" i="11"/>
  <c r="H105" i="11"/>
  <c r="H104" i="11"/>
  <c r="H30" i="3" s="1"/>
  <c r="H103" i="11"/>
  <c r="H102" i="11"/>
  <c r="H101" i="11"/>
  <c r="H100" i="11"/>
  <c r="H99" i="11"/>
  <c r="H98" i="11"/>
  <c r="H97" i="11"/>
  <c r="H96" i="11"/>
  <c r="H14" i="3" s="1"/>
  <c r="H95" i="11"/>
  <c r="H94" i="11"/>
  <c r="H93" i="11"/>
  <c r="H91" i="11"/>
  <c r="H90" i="11"/>
  <c r="H89" i="11"/>
  <c r="H88" i="11"/>
  <c r="H87" i="11"/>
  <c r="H86" i="11"/>
  <c r="H85" i="11"/>
  <c r="H84" i="11"/>
  <c r="H83" i="11"/>
  <c r="H82" i="11"/>
  <c r="H81" i="11"/>
  <c r="H80" i="11"/>
  <c r="H79" i="11"/>
  <c r="H78" i="11"/>
  <c r="H77" i="11"/>
  <c r="H76" i="11"/>
  <c r="H75" i="11"/>
  <c r="H73" i="11"/>
  <c r="H72" i="11"/>
  <c r="H71" i="11"/>
  <c r="H70" i="11"/>
  <c r="H69" i="11"/>
  <c r="H68" i="11"/>
  <c r="H67" i="11"/>
  <c r="H66" i="11"/>
  <c r="H65" i="11"/>
  <c r="H64" i="11"/>
  <c r="H63" i="11"/>
  <c r="H62" i="11"/>
  <c r="H61" i="11"/>
  <c r="H60" i="11"/>
  <c r="H59" i="11"/>
  <c r="H58" i="11"/>
  <c r="H57" i="11"/>
  <c r="H55" i="11"/>
  <c r="H54" i="11"/>
  <c r="H53" i="11"/>
  <c r="H52" i="11"/>
  <c r="H51" i="11"/>
  <c r="H50" i="11"/>
  <c r="H49" i="11"/>
  <c r="H48" i="11"/>
  <c r="H47" i="11"/>
  <c r="H46" i="11"/>
  <c r="H45" i="11"/>
  <c r="H44" i="11"/>
  <c r="H43" i="11"/>
  <c r="H42" i="11"/>
  <c r="H41" i="11"/>
  <c r="H40" i="11"/>
  <c r="H39" i="11"/>
  <c r="H37" i="11"/>
  <c r="H36" i="11"/>
  <c r="H35" i="11"/>
  <c r="H34" i="11"/>
  <c r="H33" i="11"/>
  <c r="H32" i="11"/>
  <c r="H31" i="11"/>
  <c r="H30" i="11"/>
  <c r="H29" i="11"/>
  <c r="H28" i="11"/>
  <c r="H27" i="11"/>
  <c r="H26" i="11"/>
  <c r="H25" i="11"/>
  <c r="H24" i="11"/>
  <c r="H23" i="11"/>
  <c r="H22" i="11"/>
  <c r="H21" i="11"/>
  <c r="H19" i="11"/>
  <c r="S4" i="16"/>
  <c r="J38" i="11" s="1"/>
  <c r="S5" i="16"/>
  <c r="J56" i="11" s="1"/>
  <c r="S6" i="16"/>
  <c r="J74" i="11" s="1"/>
  <c r="S7" i="16"/>
  <c r="J92" i="11" s="1"/>
  <c r="S8" i="16"/>
  <c r="J110" i="11" s="1"/>
  <c r="J43" i="3" s="1"/>
  <c r="S9" i="16"/>
  <c r="J128" i="11" s="1"/>
  <c r="S10" i="16"/>
  <c r="J146" i="11" s="1"/>
  <c r="S11" i="16"/>
  <c r="J164" i="11" s="1"/>
  <c r="S12" i="16"/>
  <c r="J182" i="11" s="1"/>
  <c r="S13" i="16"/>
  <c r="J200" i="11" s="1"/>
  <c r="S14" i="16"/>
  <c r="J218" i="11" s="1"/>
  <c r="S15" i="16"/>
  <c r="J236" i="11" s="1"/>
  <c r="S16" i="16"/>
  <c r="J254" i="11" s="1"/>
  <c r="S17" i="16"/>
  <c r="J272" i="11" s="1"/>
  <c r="S18" i="16"/>
  <c r="J290" i="11" s="1"/>
  <c r="S19" i="16"/>
  <c r="J308" i="11" s="1"/>
  <c r="S20" i="16"/>
  <c r="J326" i="11" s="1"/>
  <c r="S21" i="16"/>
  <c r="J344" i="11" s="1"/>
  <c r="S22" i="16"/>
  <c r="J362" i="11" s="1"/>
  <c r="S23" i="16"/>
  <c r="J380" i="11" s="1"/>
  <c r="S24" i="16"/>
  <c r="J398" i="11" s="1"/>
  <c r="S25" i="16"/>
  <c r="J416" i="11" s="1"/>
  <c r="S26" i="16"/>
  <c r="J434" i="11" s="1"/>
  <c r="S27" i="16"/>
  <c r="J452" i="11" s="1"/>
  <c r="S28" i="16"/>
  <c r="J470" i="11" s="1"/>
  <c r="S29" i="16"/>
  <c r="J488" i="11" s="1"/>
  <c r="S30" i="16"/>
  <c r="J506" i="11" s="1"/>
  <c r="S31" i="16"/>
  <c r="J524" i="11" s="1"/>
  <c r="S32" i="16"/>
  <c r="J542" i="11" s="1"/>
  <c r="S33" i="16"/>
  <c r="J560" i="11" s="1"/>
  <c r="S34" i="16"/>
  <c r="J578" i="11" s="1"/>
  <c r="S35" i="16"/>
  <c r="J596" i="11" s="1"/>
  <c r="S36" i="16"/>
  <c r="J614" i="11" s="1"/>
  <c r="S37" i="16"/>
  <c r="J632" i="11" s="1"/>
  <c r="S38" i="16"/>
  <c r="J650" i="11" s="1"/>
  <c r="S39" i="16"/>
  <c r="J668" i="11" s="1"/>
  <c r="S40" i="16"/>
  <c r="J686" i="11" s="1"/>
  <c r="S41" i="16"/>
  <c r="J704" i="11" s="1"/>
  <c r="S42" i="16"/>
  <c r="J722" i="11" s="1"/>
  <c r="S43" i="16"/>
  <c r="J740" i="11" s="1"/>
  <c r="S44" i="16"/>
  <c r="J758" i="11" s="1"/>
  <c r="S45" i="16"/>
  <c r="J776" i="11" s="1"/>
  <c r="S46" i="16"/>
  <c r="J794" i="11" s="1"/>
  <c r="S47" i="16"/>
  <c r="J812" i="11" s="1"/>
  <c r="S48" i="16"/>
  <c r="J830" i="11" s="1"/>
  <c r="S49" i="16"/>
  <c r="J848" i="11" s="1"/>
  <c r="S50" i="16"/>
  <c r="J866" i="11" s="1"/>
  <c r="S51" i="16"/>
  <c r="J884" i="11" s="1"/>
  <c r="S52" i="16"/>
  <c r="J902" i="11" s="1"/>
  <c r="S53" i="16"/>
  <c r="J920" i="11" s="1"/>
  <c r="S54" i="16"/>
  <c r="J938" i="11" s="1"/>
  <c r="S55" i="16"/>
  <c r="J956" i="11" s="1"/>
  <c r="S56" i="16"/>
  <c r="J974" i="11" s="1"/>
  <c r="S57" i="16"/>
  <c r="J992" i="11" s="1"/>
  <c r="S58" i="16"/>
  <c r="J1010" i="11" s="1"/>
  <c r="S59" i="16"/>
  <c r="J1028" i="11" s="1"/>
  <c r="S60" i="16"/>
  <c r="J1046" i="11" s="1"/>
  <c r="S61" i="16"/>
  <c r="J1064" i="11" s="1"/>
  <c r="S62" i="16"/>
  <c r="J1082" i="11" s="1"/>
  <c r="S63" i="16"/>
  <c r="J1100" i="11" s="1"/>
  <c r="S64" i="16"/>
  <c r="J1118" i="11" s="1"/>
  <c r="S65" i="16"/>
  <c r="J1136" i="11" s="1"/>
  <c r="S66" i="16"/>
  <c r="J1154" i="11" s="1"/>
  <c r="S67" i="16"/>
  <c r="J1172" i="11" s="1"/>
  <c r="S68" i="16"/>
  <c r="J1190" i="11" s="1"/>
  <c r="S69" i="16"/>
  <c r="J1208" i="11" s="1"/>
  <c r="S4" i="15"/>
  <c r="I38" i="11" s="1"/>
  <c r="S5" i="15"/>
  <c r="I56" i="11" s="1"/>
  <c r="S6" i="15"/>
  <c r="I74" i="11" s="1"/>
  <c r="S7" i="15"/>
  <c r="I92" i="11" s="1"/>
  <c r="S8" i="15"/>
  <c r="I110" i="11" s="1"/>
  <c r="S9" i="15"/>
  <c r="I128" i="11" s="1"/>
  <c r="S10" i="15"/>
  <c r="I146" i="11" s="1"/>
  <c r="S11" i="15"/>
  <c r="I164" i="11" s="1"/>
  <c r="S12" i="15"/>
  <c r="I182" i="11" s="1"/>
  <c r="S13" i="15"/>
  <c r="I200" i="11" s="1"/>
  <c r="S14" i="15"/>
  <c r="I218" i="11" s="1"/>
  <c r="S15" i="15"/>
  <c r="I236" i="11" s="1"/>
  <c r="S16" i="15"/>
  <c r="I254" i="11" s="1"/>
  <c r="S17" i="15"/>
  <c r="I272" i="11" s="1"/>
  <c r="S18" i="15"/>
  <c r="I290" i="11" s="1"/>
  <c r="S19" i="15"/>
  <c r="I308" i="11" s="1"/>
  <c r="S20" i="15"/>
  <c r="I326" i="11" s="1"/>
  <c r="S21" i="15"/>
  <c r="I344" i="11" s="1"/>
  <c r="S22" i="15"/>
  <c r="I362" i="11" s="1"/>
  <c r="S23" i="15"/>
  <c r="I380" i="11" s="1"/>
  <c r="S24" i="15"/>
  <c r="I398" i="11" s="1"/>
  <c r="S25" i="15"/>
  <c r="I416" i="11" s="1"/>
  <c r="S26" i="15"/>
  <c r="I434" i="11" s="1"/>
  <c r="S27" i="15"/>
  <c r="I452" i="11" s="1"/>
  <c r="S28" i="15"/>
  <c r="I470" i="11" s="1"/>
  <c r="S29" i="15"/>
  <c r="I488" i="11" s="1"/>
  <c r="S30" i="15"/>
  <c r="I506" i="11" s="1"/>
  <c r="S31" i="15"/>
  <c r="I524" i="11" s="1"/>
  <c r="S32" i="15"/>
  <c r="I542" i="11" s="1"/>
  <c r="S33" i="15"/>
  <c r="I560" i="11" s="1"/>
  <c r="S34" i="15"/>
  <c r="I578" i="11" s="1"/>
  <c r="S35" i="15"/>
  <c r="I596" i="11" s="1"/>
  <c r="S36" i="15"/>
  <c r="I614" i="11" s="1"/>
  <c r="S37" i="15"/>
  <c r="I632" i="11" s="1"/>
  <c r="S38" i="15"/>
  <c r="I650" i="11" s="1"/>
  <c r="S39" i="15"/>
  <c r="I668" i="11" s="1"/>
  <c r="S40" i="15"/>
  <c r="I686" i="11" s="1"/>
  <c r="S41" i="15"/>
  <c r="I704" i="11" s="1"/>
  <c r="S42" i="15"/>
  <c r="I722" i="11" s="1"/>
  <c r="S43" i="15"/>
  <c r="I740" i="11" s="1"/>
  <c r="S44" i="15"/>
  <c r="I758" i="11" s="1"/>
  <c r="S45" i="15"/>
  <c r="I776" i="11" s="1"/>
  <c r="S46" i="15"/>
  <c r="I794" i="11" s="1"/>
  <c r="S47" i="15"/>
  <c r="I812" i="11" s="1"/>
  <c r="S48" i="15"/>
  <c r="I830" i="11" s="1"/>
  <c r="S49" i="15"/>
  <c r="I848" i="11" s="1"/>
  <c r="S50" i="15"/>
  <c r="I866" i="11" s="1"/>
  <c r="S51" i="15"/>
  <c r="I884" i="11" s="1"/>
  <c r="S52" i="15"/>
  <c r="I902" i="11" s="1"/>
  <c r="S53" i="15"/>
  <c r="I920" i="11" s="1"/>
  <c r="S54" i="15"/>
  <c r="I938" i="11" s="1"/>
  <c r="S55" i="15"/>
  <c r="I956" i="11" s="1"/>
  <c r="S56" i="15"/>
  <c r="I974" i="11" s="1"/>
  <c r="S57" i="15"/>
  <c r="I992" i="11" s="1"/>
  <c r="S58" i="15"/>
  <c r="I1010" i="11" s="1"/>
  <c r="S59" i="15"/>
  <c r="I1028" i="11" s="1"/>
  <c r="S60" i="15"/>
  <c r="I1046" i="11" s="1"/>
  <c r="S61" i="15"/>
  <c r="I1064" i="11" s="1"/>
  <c r="S62" i="15"/>
  <c r="I1082" i="11" s="1"/>
  <c r="S63" i="15"/>
  <c r="I1100" i="11" s="1"/>
  <c r="S64" i="15"/>
  <c r="I1118" i="11" s="1"/>
  <c r="S65" i="15"/>
  <c r="I1136" i="11" s="1"/>
  <c r="S66" i="15"/>
  <c r="I1154" i="11" s="1"/>
  <c r="S67" i="15"/>
  <c r="I1172" i="11" s="1"/>
  <c r="S68" i="15"/>
  <c r="I1190" i="11" s="1"/>
  <c r="S69" i="15"/>
  <c r="I1208" i="11" s="1"/>
  <c r="S4" i="8"/>
  <c r="G38" i="11" s="1"/>
  <c r="S5" i="8"/>
  <c r="S6" i="8"/>
  <c r="S7" i="8"/>
  <c r="G92" i="11" s="1"/>
  <c r="S8" i="8"/>
  <c r="G110" i="11" s="1"/>
  <c r="S9" i="8"/>
  <c r="G128" i="11" s="1"/>
  <c r="S10" i="8"/>
  <c r="G146" i="11" s="1"/>
  <c r="S11" i="8"/>
  <c r="G164" i="11" s="1"/>
  <c r="S12" i="8"/>
  <c r="G182" i="11" s="1"/>
  <c r="S13" i="8"/>
  <c r="S14" i="8"/>
  <c r="S15" i="8"/>
  <c r="G236" i="11" s="1"/>
  <c r="S16" i="8"/>
  <c r="S17" i="8"/>
  <c r="G272" i="11" s="1"/>
  <c r="S18" i="8"/>
  <c r="G290" i="11" s="1"/>
  <c r="S19" i="8"/>
  <c r="G308" i="11" s="1"/>
  <c r="S20" i="8"/>
  <c r="G326" i="11" s="1"/>
  <c r="S21" i="8"/>
  <c r="S22" i="8"/>
  <c r="S23" i="8"/>
  <c r="G380" i="11" s="1"/>
  <c r="S24" i="8"/>
  <c r="G398" i="11" s="1"/>
  <c r="S25" i="8"/>
  <c r="G416" i="11" s="1"/>
  <c r="S26" i="8"/>
  <c r="G434" i="11" s="1"/>
  <c r="S27" i="8"/>
  <c r="G452" i="11" s="1"/>
  <c r="S28" i="8"/>
  <c r="G470" i="11" s="1"/>
  <c r="S29" i="8"/>
  <c r="S30" i="8"/>
  <c r="S31" i="8"/>
  <c r="G524" i="11" s="1"/>
  <c r="S32" i="8"/>
  <c r="G542" i="11" s="1"/>
  <c r="S33" i="8"/>
  <c r="G560" i="11" s="1"/>
  <c r="S34" i="8"/>
  <c r="S35" i="8"/>
  <c r="G596" i="11" s="1"/>
  <c r="S36" i="8"/>
  <c r="G614" i="11" s="1"/>
  <c r="S37" i="8"/>
  <c r="S38" i="8"/>
  <c r="S39" i="8"/>
  <c r="G668" i="11" s="1"/>
  <c r="S40" i="8"/>
  <c r="G686" i="11" s="1"/>
  <c r="S41" i="8"/>
  <c r="G704" i="11" s="1"/>
  <c r="S42" i="8"/>
  <c r="G722" i="11" s="1"/>
  <c r="S43" i="8"/>
  <c r="G740" i="11" s="1"/>
  <c r="S44" i="8"/>
  <c r="G758" i="11" s="1"/>
  <c r="S45" i="8"/>
  <c r="S46" i="8"/>
  <c r="S47" i="8"/>
  <c r="G812" i="11" s="1"/>
  <c r="S48" i="8"/>
  <c r="G830" i="11" s="1"/>
  <c r="S49" i="8"/>
  <c r="G848" i="11" s="1"/>
  <c r="S50" i="8"/>
  <c r="S51" i="8"/>
  <c r="G884" i="11" s="1"/>
  <c r="S52" i="8"/>
  <c r="G902" i="11" s="1"/>
  <c r="S53" i="8"/>
  <c r="S54" i="8"/>
  <c r="S55" i="8"/>
  <c r="G956" i="11" s="1"/>
  <c r="S56" i="8"/>
  <c r="G974" i="11" s="1"/>
  <c r="S57" i="8"/>
  <c r="G992" i="11" s="1"/>
  <c r="S58" i="8"/>
  <c r="S59" i="8"/>
  <c r="G1028" i="11" s="1"/>
  <c r="S60" i="8"/>
  <c r="G1046" i="11" s="1"/>
  <c r="S61" i="8"/>
  <c r="S62" i="8"/>
  <c r="S63" i="8"/>
  <c r="G1100" i="11" s="1"/>
  <c r="S64" i="8"/>
  <c r="S65" i="8"/>
  <c r="G1136" i="11" s="1"/>
  <c r="S66" i="8"/>
  <c r="G1154" i="11" s="1"/>
  <c r="S67" i="8"/>
  <c r="G1172" i="11" s="1"/>
  <c r="S68" i="8"/>
  <c r="G1190" i="11" s="1"/>
  <c r="S69" i="8"/>
  <c r="S3" i="8"/>
  <c r="G20" i="11" s="1"/>
  <c r="S3" i="16"/>
  <c r="J20" i="11" s="1"/>
  <c r="S3" i="15"/>
  <c r="I20" i="11" s="1"/>
  <c r="H18" i="11"/>
  <c r="H17" i="11"/>
  <c r="H16" i="11"/>
  <c r="H15" i="11"/>
  <c r="H14" i="11"/>
  <c r="H13" i="11"/>
  <c r="H27" i="3" s="1"/>
  <c r="H12" i="11"/>
  <c r="H11" i="11"/>
  <c r="H10" i="11"/>
  <c r="H9" i="11"/>
  <c r="H8" i="11"/>
  <c r="H7" i="11"/>
  <c r="G7" i="11"/>
  <c r="H6" i="11"/>
  <c r="G6" i="11"/>
  <c r="H5" i="11"/>
  <c r="G5" i="11"/>
  <c r="H4" i="11"/>
  <c r="G4" i="11"/>
  <c r="G3" i="11"/>
  <c r="G9" i="3" s="1"/>
  <c r="H3" i="11"/>
  <c r="H9" i="3" s="1"/>
  <c r="G21" i="11"/>
  <c r="G19" i="11"/>
  <c r="G18" i="11"/>
  <c r="G17" i="11"/>
  <c r="G16" i="11"/>
  <c r="G15" i="11"/>
  <c r="G14" i="11"/>
  <c r="G13" i="11"/>
  <c r="G12" i="11"/>
  <c r="G11" i="11"/>
  <c r="G10" i="11"/>
  <c r="G9" i="11"/>
  <c r="G8" i="11"/>
  <c r="G22" i="11"/>
  <c r="G23" i="11"/>
  <c r="G24" i="11"/>
  <c r="G25" i="11"/>
  <c r="G26" i="11"/>
  <c r="G27" i="11"/>
  <c r="G28" i="11"/>
  <c r="G29" i="11"/>
  <c r="G30" i="11"/>
  <c r="G31" i="11"/>
  <c r="G32" i="11"/>
  <c r="G33" i="11"/>
  <c r="G34" i="11"/>
  <c r="G35" i="11"/>
  <c r="G36" i="11"/>
  <c r="G37"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3" i="11"/>
  <c r="G94" i="11"/>
  <c r="G95" i="11"/>
  <c r="G96" i="11"/>
  <c r="G97" i="11"/>
  <c r="G98" i="11"/>
  <c r="G99" i="11"/>
  <c r="G100" i="11"/>
  <c r="G101" i="11"/>
  <c r="G102" i="11"/>
  <c r="G103" i="11"/>
  <c r="G104" i="11"/>
  <c r="G105" i="11"/>
  <c r="G106" i="11"/>
  <c r="G107" i="11"/>
  <c r="G108" i="11"/>
  <c r="G109" i="11"/>
  <c r="G111" i="11"/>
  <c r="G112" i="11"/>
  <c r="G113" i="11"/>
  <c r="G114" i="11"/>
  <c r="G115" i="11"/>
  <c r="G116" i="11"/>
  <c r="G117" i="11"/>
  <c r="G118" i="11"/>
  <c r="G119" i="11"/>
  <c r="G120" i="11"/>
  <c r="G121" i="11"/>
  <c r="G122" i="11"/>
  <c r="G123" i="11"/>
  <c r="G124" i="11"/>
  <c r="G125" i="11"/>
  <c r="G126" i="11"/>
  <c r="G127" i="11"/>
  <c r="G129" i="11"/>
  <c r="G130" i="11"/>
  <c r="G131" i="11"/>
  <c r="G132" i="11"/>
  <c r="G133" i="11"/>
  <c r="G134" i="11"/>
  <c r="G135" i="11"/>
  <c r="G136" i="11"/>
  <c r="G137" i="11"/>
  <c r="G138" i="11"/>
  <c r="G139" i="11"/>
  <c r="G140" i="11"/>
  <c r="G141" i="11"/>
  <c r="G142" i="11"/>
  <c r="G143" i="11"/>
  <c r="G144" i="11"/>
  <c r="G145" i="11"/>
  <c r="G147" i="11"/>
  <c r="G148" i="11"/>
  <c r="G149" i="11"/>
  <c r="G150" i="11"/>
  <c r="G151" i="11"/>
  <c r="G152" i="11"/>
  <c r="G153" i="11"/>
  <c r="G154" i="11"/>
  <c r="G155" i="11"/>
  <c r="G156" i="11"/>
  <c r="G157" i="11"/>
  <c r="G158" i="11"/>
  <c r="G159" i="11"/>
  <c r="G160" i="11"/>
  <c r="G161" i="11"/>
  <c r="G162" i="11"/>
  <c r="G163" i="11"/>
  <c r="G165" i="11"/>
  <c r="G166" i="11"/>
  <c r="G167" i="11"/>
  <c r="G168" i="11"/>
  <c r="G169" i="11"/>
  <c r="G170" i="11"/>
  <c r="G171" i="11"/>
  <c r="G172" i="11"/>
  <c r="G173" i="11"/>
  <c r="G174" i="11"/>
  <c r="G175" i="11"/>
  <c r="G176" i="11"/>
  <c r="G177" i="11"/>
  <c r="G178" i="11"/>
  <c r="G179" i="11"/>
  <c r="G180" i="11"/>
  <c r="G181"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7" i="11"/>
  <c r="G228" i="11"/>
  <c r="G229" i="11"/>
  <c r="G230" i="11"/>
  <c r="G232" i="11"/>
  <c r="G233" i="11"/>
  <c r="G234" i="11"/>
  <c r="G235" i="11"/>
  <c r="G237" i="11"/>
  <c r="G238" i="11"/>
  <c r="G239" i="11"/>
  <c r="G240" i="11"/>
  <c r="G241" i="11"/>
  <c r="G242" i="11"/>
  <c r="G243" i="11"/>
  <c r="G244" i="11"/>
  <c r="G245" i="11"/>
  <c r="G246" i="11"/>
  <c r="G247" i="11"/>
  <c r="G248" i="11"/>
  <c r="G249" i="11"/>
  <c r="G250" i="11"/>
  <c r="G251" i="11"/>
  <c r="G252" i="11"/>
  <c r="G253" i="11"/>
  <c r="G254" i="11"/>
  <c r="G255" i="11"/>
  <c r="G256" i="11"/>
  <c r="G257" i="11"/>
  <c r="G258" i="11"/>
  <c r="G259" i="11"/>
  <c r="G260" i="11"/>
  <c r="G261" i="11"/>
  <c r="G262" i="11"/>
  <c r="G263" i="11"/>
  <c r="G264" i="11"/>
  <c r="G265" i="11"/>
  <c r="G266" i="11"/>
  <c r="G267" i="11"/>
  <c r="G268" i="11"/>
  <c r="G269" i="11"/>
  <c r="G270" i="11"/>
  <c r="G271" i="11"/>
  <c r="G273" i="11"/>
  <c r="G274" i="11"/>
  <c r="G275" i="11"/>
  <c r="G276" i="11"/>
  <c r="G277" i="11"/>
  <c r="G278" i="11"/>
  <c r="G279" i="11"/>
  <c r="G280" i="11"/>
  <c r="G281" i="11"/>
  <c r="G282" i="11"/>
  <c r="G283" i="11"/>
  <c r="G284" i="11"/>
  <c r="G285" i="11"/>
  <c r="G286" i="11"/>
  <c r="G287" i="11"/>
  <c r="G288" i="11"/>
  <c r="G289" i="11"/>
  <c r="G291" i="11"/>
  <c r="G292" i="11"/>
  <c r="G293" i="11"/>
  <c r="G294" i="11"/>
  <c r="G295" i="11"/>
  <c r="G296" i="11"/>
  <c r="G297" i="11"/>
  <c r="G298" i="11"/>
  <c r="G299" i="11"/>
  <c r="G300" i="11"/>
  <c r="G301" i="11"/>
  <c r="G302" i="11"/>
  <c r="G303" i="11"/>
  <c r="G304" i="11"/>
  <c r="G305" i="11"/>
  <c r="G306" i="11"/>
  <c r="G307" i="11"/>
  <c r="G309" i="11"/>
  <c r="G310" i="11"/>
  <c r="G311" i="11"/>
  <c r="G312" i="11"/>
  <c r="G313" i="11"/>
  <c r="G314" i="11"/>
  <c r="G315" i="11"/>
  <c r="G316" i="11"/>
  <c r="G317" i="11"/>
  <c r="G318" i="11"/>
  <c r="G319" i="11"/>
  <c r="G320" i="11"/>
  <c r="G321" i="11"/>
  <c r="G322" i="11"/>
  <c r="G323" i="11"/>
  <c r="G324" i="11"/>
  <c r="G325" i="11"/>
  <c r="G327" i="11"/>
  <c r="G328" i="11"/>
  <c r="G329" i="11"/>
  <c r="G330" i="11"/>
  <c r="G331" i="11"/>
  <c r="G332" i="11"/>
  <c r="G333" i="11"/>
  <c r="G334" i="11"/>
  <c r="G335" i="11"/>
  <c r="G336" i="11"/>
  <c r="G337" i="11"/>
  <c r="G338" i="11"/>
  <c r="G339" i="11"/>
  <c r="G340" i="11"/>
  <c r="G341" i="11"/>
  <c r="G342" i="11"/>
  <c r="G343" i="11"/>
  <c r="G344" i="11"/>
  <c r="G345" i="11"/>
  <c r="G346" i="11"/>
  <c r="G347" i="11"/>
  <c r="G348" i="11"/>
  <c r="G349" i="11"/>
  <c r="G350" i="11"/>
  <c r="G351" i="11"/>
  <c r="G352" i="11"/>
  <c r="G353" i="11"/>
  <c r="G354" i="11"/>
  <c r="G355" i="11"/>
  <c r="G356" i="11"/>
  <c r="G357" i="11"/>
  <c r="G358" i="11"/>
  <c r="G359" i="11"/>
  <c r="G360" i="11"/>
  <c r="G361" i="11"/>
  <c r="G362" i="11"/>
  <c r="G363" i="11"/>
  <c r="G364" i="11"/>
  <c r="G365" i="11"/>
  <c r="G366" i="11"/>
  <c r="G367" i="11"/>
  <c r="G368" i="11"/>
  <c r="G369" i="11"/>
  <c r="G370" i="11"/>
  <c r="G371" i="11"/>
  <c r="G372" i="11"/>
  <c r="G373" i="11"/>
  <c r="G374" i="11"/>
  <c r="G375" i="11"/>
  <c r="G376" i="11"/>
  <c r="G377" i="11"/>
  <c r="G378" i="11"/>
  <c r="G379" i="11"/>
  <c r="G381" i="11"/>
  <c r="G382" i="11"/>
  <c r="G383" i="11"/>
  <c r="G384" i="11"/>
  <c r="G385" i="11"/>
  <c r="G386" i="11"/>
  <c r="G387" i="11"/>
  <c r="G388" i="11"/>
  <c r="G389" i="11"/>
  <c r="G390" i="11"/>
  <c r="G391" i="11"/>
  <c r="G392" i="11"/>
  <c r="G393" i="11"/>
  <c r="G394" i="11"/>
  <c r="G395" i="11"/>
  <c r="G396" i="11"/>
  <c r="G397" i="11"/>
  <c r="G399" i="11"/>
  <c r="G400" i="11"/>
  <c r="G401" i="11"/>
  <c r="G402" i="11"/>
  <c r="G403" i="11"/>
  <c r="G404" i="11"/>
  <c r="G405" i="11"/>
  <c r="G406" i="11"/>
  <c r="G407" i="11"/>
  <c r="G408" i="11"/>
  <c r="G409" i="11"/>
  <c r="G410" i="11"/>
  <c r="G411" i="11"/>
  <c r="G412" i="11"/>
  <c r="G413" i="11"/>
  <c r="G414" i="11"/>
  <c r="G415" i="11"/>
  <c r="G417" i="11"/>
  <c r="G418" i="11"/>
  <c r="G419" i="11"/>
  <c r="G420" i="11"/>
  <c r="G421" i="11"/>
  <c r="G422" i="11"/>
  <c r="G423" i="11"/>
  <c r="G424" i="11"/>
  <c r="G425" i="11"/>
  <c r="G426" i="11"/>
  <c r="G427" i="11"/>
  <c r="G428" i="11"/>
  <c r="G429" i="11"/>
  <c r="G430" i="11"/>
  <c r="G431" i="11"/>
  <c r="G432" i="11"/>
  <c r="G433" i="11"/>
  <c r="G435" i="11"/>
  <c r="G436" i="11"/>
  <c r="G437" i="11"/>
  <c r="G438" i="11"/>
  <c r="G439" i="11"/>
  <c r="G440" i="11"/>
  <c r="G441" i="11"/>
  <c r="G442" i="11"/>
  <c r="G443" i="11"/>
  <c r="G444" i="11"/>
  <c r="G445" i="11"/>
  <c r="G446" i="11"/>
  <c r="G447" i="11"/>
  <c r="G448" i="11"/>
  <c r="G449" i="11"/>
  <c r="G450" i="11"/>
  <c r="G451" i="11"/>
  <c r="G453" i="11"/>
  <c r="G454" i="11"/>
  <c r="G455" i="11"/>
  <c r="G456" i="11"/>
  <c r="G457" i="11"/>
  <c r="G458" i="11"/>
  <c r="G459" i="11"/>
  <c r="G460" i="11"/>
  <c r="G461" i="11"/>
  <c r="G462" i="11"/>
  <c r="G463" i="11"/>
  <c r="G464" i="11"/>
  <c r="G465" i="11"/>
  <c r="G466" i="11"/>
  <c r="G467" i="11"/>
  <c r="G468" i="11"/>
  <c r="G469" i="11"/>
  <c r="G471" i="11"/>
  <c r="G472" i="11"/>
  <c r="G473" i="11"/>
  <c r="G474" i="11"/>
  <c r="G475" i="11"/>
  <c r="G476" i="11"/>
  <c r="G477" i="11"/>
  <c r="G478" i="11"/>
  <c r="G479" i="11"/>
  <c r="G480" i="11"/>
  <c r="G481" i="11"/>
  <c r="G482" i="11"/>
  <c r="G483" i="11"/>
  <c r="G484" i="11"/>
  <c r="G485" i="11"/>
  <c r="G486" i="11"/>
  <c r="G487" i="11"/>
  <c r="G488" i="11"/>
  <c r="G489" i="11"/>
  <c r="G490" i="11"/>
  <c r="G491" i="11"/>
  <c r="G492" i="11"/>
  <c r="G493" i="11"/>
  <c r="G494" i="11"/>
  <c r="G495" i="11"/>
  <c r="G496" i="11"/>
  <c r="G497" i="11"/>
  <c r="G498" i="11"/>
  <c r="G499" i="11"/>
  <c r="G500" i="11"/>
  <c r="G501" i="11"/>
  <c r="G502" i="11"/>
  <c r="G503" i="11"/>
  <c r="G504" i="11"/>
  <c r="G505" i="11"/>
  <c r="G506" i="11"/>
  <c r="G507" i="11"/>
  <c r="G508" i="11"/>
  <c r="G509" i="11"/>
  <c r="G510" i="11"/>
  <c r="G511" i="11"/>
  <c r="G512" i="11"/>
  <c r="G513" i="11"/>
  <c r="G514" i="11"/>
  <c r="G515" i="11"/>
  <c r="G516" i="11"/>
  <c r="G517" i="11"/>
  <c r="G518" i="11"/>
  <c r="G519" i="11"/>
  <c r="G520" i="11"/>
  <c r="G521" i="11"/>
  <c r="G522" i="11"/>
  <c r="G523" i="11"/>
  <c r="G525" i="11"/>
  <c r="G526" i="11"/>
  <c r="G527" i="11"/>
  <c r="G528" i="11"/>
  <c r="G529" i="11"/>
  <c r="G530" i="11"/>
  <c r="G531" i="11"/>
  <c r="G532" i="11"/>
  <c r="G533" i="11"/>
  <c r="G534" i="11"/>
  <c r="G535" i="11"/>
  <c r="G536" i="11"/>
  <c r="G537" i="11"/>
  <c r="G538" i="11"/>
  <c r="G539" i="11"/>
  <c r="G540" i="11"/>
  <c r="G541" i="11"/>
  <c r="G543" i="11"/>
  <c r="G544" i="11"/>
  <c r="G545" i="11"/>
  <c r="G546" i="11"/>
  <c r="G547" i="11"/>
  <c r="G548" i="11"/>
  <c r="G549" i="11"/>
  <c r="G550" i="11"/>
  <c r="G551" i="11"/>
  <c r="G552" i="11"/>
  <c r="G553" i="11"/>
  <c r="G554" i="11"/>
  <c r="G555" i="11"/>
  <c r="G556" i="11"/>
  <c r="G557" i="11"/>
  <c r="G558" i="11"/>
  <c r="G559" i="11"/>
  <c r="G561" i="11"/>
  <c r="G562" i="11"/>
  <c r="G563" i="11"/>
  <c r="G564" i="11"/>
  <c r="G565" i="11"/>
  <c r="G566" i="11"/>
  <c r="G567" i="11"/>
  <c r="G568" i="11"/>
  <c r="G569" i="11"/>
  <c r="G570" i="11"/>
  <c r="G571" i="11"/>
  <c r="G572" i="11"/>
  <c r="G573" i="11"/>
  <c r="G574" i="11"/>
  <c r="G575" i="11"/>
  <c r="G576" i="11"/>
  <c r="G577" i="11"/>
  <c r="G578" i="11"/>
  <c r="G579" i="11"/>
  <c r="G580" i="11"/>
  <c r="G581" i="11"/>
  <c r="G582" i="11"/>
  <c r="G583" i="11"/>
  <c r="G584" i="11"/>
  <c r="G585" i="11"/>
  <c r="G586" i="11"/>
  <c r="G587" i="11"/>
  <c r="G588" i="11"/>
  <c r="G589" i="11"/>
  <c r="G590" i="11"/>
  <c r="G591" i="11"/>
  <c r="G592" i="11"/>
  <c r="G593" i="11"/>
  <c r="G594" i="11"/>
  <c r="G595" i="11"/>
  <c r="G597" i="11"/>
  <c r="G598" i="11"/>
  <c r="G599" i="11"/>
  <c r="G600" i="11"/>
  <c r="G601" i="11"/>
  <c r="G602" i="11"/>
  <c r="G603" i="11"/>
  <c r="G604" i="11"/>
  <c r="G605" i="11"/>
  <c r="G606" i="11"/>
  <c r="G607" i="11"/>
  <c r="G608" i="11"/>
  <c r="G609" i="11"/>
  <c r="G610" i="11"/>
  <c r="G611" i="11"/>
  <c r="G612" i="11"/>
  <c r="G613" i="11"/>
  <c r="G615" i="11"/>
  <c r="G616" i="11"/>
  <c r="G617" i="11"/>
  <c r="G618" i="11"/>
  <c r="G619" i="11"/>
  <c r="G620" i="11"/>
  <c r="G621" i="11"/>
  <c r="G622" i="11"/>
  <c r="G623" i="11"/>
  <c r="G624" i="11"/>
  <c r="G625" i="11"/>
  <c r="G626" i="11"/>
  <c r="G627" i="11"/>
  <c r="G628" i="11"/>
  <c r="G629" i="11"/>
  <c r="G630" i="11"/>
  <c r="G631" i="11"/>
  <c r="G632" i="11"/>
  <c r="G633" i="11"/>
  <c r="G634" i="11"/>
  <c r="G635" i="11"/>
  <c r="G636" i="11"/>
  <c r="G637" i="11"/>
  <c r="G638" i="11"/>
  <c r="G639" i="11"/>
  <c r="G640" i="11"/>
  <c r="G641" i="11"/>
  <c r="G642" i="11"/>
  <c r="G643" i="11"/>
  <c r="G644" i="11"/>
  <c r="G645" i="11"/>
  <c r="G646" i="11"/>
  <c r="G647" i="11"/>
  <c r="G648" i="11"/>
  <c r="G649" i="11"/>
  <c r="G650" i="11"/>
  <c r="G651" i="11"/>
  <c r="G652" i="11"/>
  <c r="G653" i="11"/>
  <c r="G654" i="11"/>
  <c r="G655" i="11"/>
  <c r="G656" i="11"/>
  <c r="G657" i="11"/>
  <c r="G658" i="11"/>
  <c r="G659" i="11"/>
  <c r="G660" i="11"/>
  <c r="G661" i="11"/>
  <c r="G662" i="11"/>
  <c r="G663" i="11"/>
  <c r="G664" i="11"/>
  <c r="G665" i="11"/>
  <c r="G666" i="11"/>
  <c r="G667" i="11"/>
  <c r="G669" i="11"/>
  <c r="G670" i="11"/>
  <c r="G671" i="11"/>
  <c r="G672" i="11"/>
  <c r="G673" i="11"/>
  <c r="G674" i="11"/>
  <c r="G675" i="11"/>
  <c r="G676" i="11"/>
  <c r="G677" i="11"/>
  <c r="G678" i="11"/>
  <c r="G679" i="11"/>
  <c r="G680" i="11"/>
  <c r="G681" i="11"/>
  <c r="G682" i="11"/>
  <c r="G683" i="11"/>
  <c r="G684" i="11"/>
  <c r="G685" i="11"/>
  <c r="G687" i="11"/>
  <c r="G688" i="11"/>
  <c r="G689" i="11"/>
  <c r="G690" i="11"/>
  <c r="G691" i="11"/>
  <c r="G692" i="11"/>
  <c r="G693" i="11"/>
  <c r="G694" i="11"/>
  <c r="G695" i="11"/>
  <c r="G696" i="11"/>
  <c r="G697" i="11"/>
  <c r="G698" i="11"/>
  <c r="G699" i="11"/>
  <c r="G700" i="11"/>
  <c r="G701" i="11"/>
  <c r="G702" i="11"/>
  <c r="G703" i="11"/>
  <c r="G705" i="11"/>
  <c r="G706" i="11"/>
  <c r="G707" i="11"/>
  <c r="G708" i="11"/>
  <c r="G709" i="11"/>
  <c r="G710" i="11"/>
  <c r="G711" i="11"/>
  <c r="G712" i="11"/>
  <c r="G713" i="11"/>
  <c r="G714" i="11"/>
  <c r="G715" i="11"/>
  <c r="G716" i="11"/>
  <c r="G717" i="11"/>
  <c r="G718" i="11"/>
  <c r="G719" i="11"/>
  <c r="G720" i="11"/>
  <c r="G721" i="11"/>
  <c r="G723" i="11"/>
  <c r="G724" i="11"/>
  <c r="G725" i="11"/>
  <c r="G726" i="11"/>
  <c r="G727" i="11"/>
  <c r="G728" i="11"/>
  <c r="G729" i="11"/>
  <c r="G730" i="11"/>
  <c r="G731" i="11"/>
  <c r="G732" i="11"/>
  <c r="G733" i="11"/>
  <c r="G734" i="11"/>
  <c r="G735" i="11"/>
  <c r="G736" i="11"/>
  <c r="G737" i="11"/>
  <c r="G738" i="11"/>
  <c r="G739" i="11"/>
  <c r="G741" i="11"/>
  <c r="G742" i="11"/>
  <c r="G743" i="11"/>
  <c r="G744" i="11"/>
  <c r="G745" i="11"/>
  <c r="G746" i="11"/>
  <c r="G747" i="11"/>
  <c r="G748" i="11"/>
  <c r="G749" i="11"/>
  <c r="G750" i="11"/>
  <c r="G751" i="11"/>
  <c r="G752" i="11"/>
  <c r="G753" i="11"/>
  <c r="G754" i="11"/>
  <c r="G755" i="11"/>
  <c r="G756" i="11"/>
  <c r="G757" i="11"/>
  <c r="G759" i="11"/>
  <c r="G760" i="11"/>
  <c r="G761" i="11"/>
  <c r="G762" i="11"/>
  <c r="G763" i="11"/>
  <c r="G764" i="11"/>
  <c r="G765" i="11"/>
  <c r="G766" i="11"/>
  <c r="G767" i="11"/>
  <c r="G768" i="11"/>
  <c r="G769" i="11"/>
  <c r="G770" i="11"/>
  <c r="G771" i="11"/>
  <c r="G772" i="11"/>
  <c r="G773" i="11"/>
  <c r="G774" i="11"/>
  <c r="G775" i="11"/>
  <c r="G776" i="11"/>
  <c r="G777" i="11"/>
  <c r="G778" i="11"/>
  <c r="G779" i="11"/>
  <c r="G780" i="11"/>
  <c r="G781" i="11"/>
  <c r="G782" i="11"/>
  <c r="G783" i="11"/>
  <c r="G784" i="11"/>
  <c r="G785" i="11"/>
  <c r="G786" i="11"/>
  <c r="G787" i="11"/>
  <c r="G788" i="11"/>
  <c r="G789" i="11"/>
  <c r="G790" i="11"/>
  <c r="G791" i="11"/>
  <c r="G792" i="11"/>
  <c r="G793" i="11"/>
  <c r="G794" i="11"/>
  <c r="G795" i="11"/>
  <c r="G796" i="11"/>
  <c r="G797" i="11"/>
  <c r="G798" i="11"/>
  <c r="G799" i="11"/>
  <c r="G800" i="11"/>
  <c r="G801" i="11"/>
  <c r="G802" i="11"/>
  <c r="G803" i="11"/>
  <c r="G804" i="11"/>
  <c r="G805" i="11"/>
  <c r="G806" i="11"/>
  <c r="G807" i="11"/>
  <c r="G808" i="11"/>
  <c r="G809" i="11"/>
  <c r="G810" i="11"/>
  <c r="G811" i="11"/>
  <c r="G813" i="11"/>
  <c r="G814" i="11"/>
  <c r="G815" i="11"/>
  <c r="G816" i="11"/>
  <c r="G817" i="11"/>
  <c r="G818" i="11"/>
  <c r="G819" i="11"/>
  <c r="G820" i="11"/>
  <c r="G821" i="11"/>
  <c r="G822" i="11"/>
  <c r="G823" i="11"/>
  <c r="G824" i="11"/>
  <c r="G825" i="11"/>
  <c r="G826" i="11"/>
  <c r="G827" i="11"/>
  <c r="G828" i="11"/>
  <c r="G829" i="11"/>
  <c r="G831" i="11"/>
  <c r="G832" i="11"/>
  <c r="G833" i="11"/>
  <c r="G834" i="11"/>
  <c r="G835" i="11"/>
  <c r="G836" i="11"/>
  <c r="G837" i="11"/>
  <c r="G838" i="11"/>
  <c r="G839" i="11"/>
  <c r="G840" i="11"/>
  <c r="G841" i="11"/>
  <c r="G842" i="11"/>
  <c r="G843" i="11"/>
  <c r="G844" i="11"/>
  <c r="G845" i="11"/>
  <c r="G846" i="11"/>
  <c r="G847" i="11"/>
  <c r="G849" i="11"/>
  <c r="G850" i="11"/>
  <c r="G851" i="11"/>
  <c r="G852" i="11"/>
  <c r="G853" i="11"/>
  <c r="G854" i="11"/>
  <c r="G855" i="11"/>
  <c r="G856" i="11"/>
  <c r="G857" i="11"/>
  <c r="G858" i="11"/>
  <c r="G859" i="11"/>
  <c r="G860" i="11"/>
  <c r="G861" i="11"/>
  <c r="G862" i="11"/>
  <c r="G863" i="11"/>
  <c r="G864" i="11"/>
  <c r="G865" i="11"/>
  <c r="G866" i="11"/>
  <c r="G867" i="11"/>
  <c r="G868" i="11"/>
  <c r="G869" i="11"/>
  <c r="G870" i="11"/>
  <c r="G871" i="11"/>
  <c r="G872" i="11"/>
  <c r="G873" i="11"/>
  <c r="G874" i="11"/>
  <c r="G875" i="11"/>
  <c r="G876" i="11"/>
  <c r="G877" i="11"/>
  <c r="G878" i="11"/>
  <c r="G879" i="11"/>
  <c r="G880" i="11"/>
  <c r="G881" i="11"/>
  <c r="G882" i="11"/>
  <c r="G883" i="11"/>
  <c r="G885" i="11"/>
  <c r="G886" i="11"/>
  <c r="G887" i="11"/>
  <c r="G888" i="11"/>
  <c r="G889" i="11"/>
  <c r="G890" i="11"/>
  <c r="G891" i="11"/>
  <c r="G892" i="11"/>
  <c r="G893" i="11"/>
  <c r="G894" i="11"/>
  <c r="G895" i="11"/>
  <c r="G896" i="11"/>
  <c r="G897" i="11"/>
  <c r="G898" i="11"/>
  <c r="G899" i="11"/>
  <c r="G900" i="11"/>
  <c r="G901" i="11"/>
  <c r="G903" i="11"/>
  <c r="G904" i="11"/>
  <c r="G905" i="11"/>
  <c r="G906" i="11"/>
  <c r="G907" i="11"/>
  <c r="G908" i="11"/>
  <c r="G909" i="11"/>
  <c r="G910" i="11"/>
  <c r="G911" i="11"/>
  <c r="G912" i="11"/>
  <c r="G913" i="11"/>
  <c r="G914" i="11"/>
  <c r="G915" i="11"/>
  <c r="G916" i="11"/>
  <c r="G917" i="11"/>
  <c r="G918" i="11"/>
  <c r="G919" i="11"/>
  <c r="G920" i="11"/>
  <c r="G921" i="11"/>
  <c r="G922" i="11"/>
  <c r="G923" i="11"/>
  <c r="G924" i="11"/>
  <c r="G925" i="11"/>
  <c r="G926" i="11"/>
  <c r="G927" i="11"/>
  <c r="G928" i="11"/>
  <c r="G929" i="11"/>
  <c r="G930" i="11"/>
  <c r="G931" i="11"/>
  <c r="G932" i="11"/>
  <c r="G933" i="11"/>
  <c r="G934" i="11"/>
  <c r="G935" i="11"/>
  <c r="G936" i="11"/>
  <c r="G937" i="11"/>
  <c r="G938" i="11"/>
  <c r="G939" i="11"/>
  <c r="G940" i="11"/>
  <c r="G941" i="11"/>
  <c r="G942" i="11"/>
  <c r="G943" i="11"/>
  <c r="G944" i="11"/>
  <c r="G945" i="11"/>
  <c r="G946" i="11"/>
  <c r="G947" i="11"/>
  <c r="G948" i="11"/>
  <c r="G949" i="11"/>
  <c r="G950" i="11"/>
  <c r="G951" i="11"/>
  <c r="G952" i="11"/>
  <c r="G953" i="11"/>
  <c r="G954" i="11"/>
  <c r="G955" i="11"/>
  <c r="G957" i="11"/>
  <c r="G958" i="11"/>
  <c r="G959" i="11"/>
  <c r="G960" i="11"/>
  <c r="G961" i="11"/>
  <c r="G962" i="11"/>
  <c r="G963" i="11"/>
  <c r="G964" i="11"/>
  <c r="G965" i="11"/>
  <c r="G966" i="11"/>
  <c r="G967" i="11"/>
  <c r="G968" i="11"/>
  <c r="G969" i="11"/>
  <c r="G970" i="11"/>
  <c r="G971" i="11"/>
  <c r="G972" i="11"/>
  <c r="G973" i="11"/>
  <c r="G975" i="11"/>
  <c r="G976" i="11"/>
  <c r="G977" i="11"/>
  <c r="G978" i="11"/>
  <c r="G979" i="11"/>
  <c r="G980" i="11"/>
  <c r="G981" i="11"/>
  <c r="G982" i="11"/>
  <c r="G983" i="11"/>
  <c r="G984" i="11"/>
  <c r="G985" i="11"/>
  <c r="G986" i="11"/>
  <c r="G987" i="11"/>
  <c r="G988" i="11"/>
  <c r="G989" i="11"/>
  <c r="G990" i="11"/>
  <c r="G991" i="11"/>
  <c r="G993" i="11"/>
  <c r="G994" i="11"/>
  <c r="G995" i="11"/>
  <c r="G996" i="11"/>
  <c r="G997" i="11"/>
  <c r="G998" i="11"/>
  <c r="G999" i="11"/>
  <c r="G1000" i="11"/>
  <c r="G1001" i="11"/>
  <c r="G1002" i="11"/>
  <c r="G1003" i="11"/>
  <c r="G1004" i="11"/>
  <c r="G1005" i="11"/>
  <c r="G1006" i="11"/>
  <c r="G1007" i="11"/>
  <c r="G1008" i="11"/>
  <c r="G1009" i="11"/>
  <c r="G1010" i="11"/>
  <c r="G1011" i="11"/>
  <c r="G1012" i="11"/>
  <c r="G1013" i="11"/>
  <c r="G1014" i="11"/>
  <c r="G1015" i="11"/>
  <c r="G1016" i="11"/>
  <c r="G1017" i="11"/>
  <c r="G1018" i="11"/>
  <c r="G1019" i="11"/>
  <c r="G1020" i="11"/>
  <c r="G1021" i="11"/>
  <c r="G1022" i="11"/>
  <c r="G1023" i="11"/>
  <c r="G1024" i="11"/>
  <c r="G1025" i="11"/>
  <c r="G1026" i="11"/>
  <c r="G1027" i="11"/>
  <c r="G1029" i="11"/>
  <c r="G1030" i="11"/>
  <c r="G1031" i="11"/>
  <c r="G1032" i="11"/>
  <c r="G1033" i="11"/>
  <c r="G1034" i="11"/>
  <c r="G1035" i="11"/>
  <c r="G1036" i="11"/>
  <c r="G1037" i="11"/>
  <c r="G1038" i="11"/>
  <c r="G1039" i="11"/>
  <c r="G1040" i="11"/>
  <c r="G1041" i="11"/>
  <c r="G1042" i="11"/>
  <c r="G1043" i="11"/>
  <c r="G1044" i="11"/>
  <c r="G1045" i="11"/>
  <c r="G1047" i="11"/>
  <c r="G1048" i="11"/>
  <c r="G1049" i="11"/>
  <c r="G1050" i="11"/>
  <c r="G1051" i="11"/>
  <c r="G1052" i="11"/>
  <c r="G1053" i="11"/>
  <c r="G1054" i="11"/>
  <c r="G1055" i="11"/>
  <c r="G1056" i="11"/>
  <c r="G1057" i="11"/>
  <c r="G1058" i="11"/>
  <c r="G1059" i="11"/>
  <c r="G1060" i="11"/>
  <c r="G1061" i="11"/>
  <c r="G1062" i="11"/>
  <c r="G1063" i="11"/>
  <c r="G1064" i="11"/>
  <c r="G1065" i="11"/>
  <c r="G1066" i="11"/>
  <c r="G1067" i="11"/>
  <c r="G1068" i="11"/>
  <c r="G1069" i="11"/>
  <c r="G1070" i="11"/>
  <c r="G1071" i="11"/>
  <c r="G1072" i="11"/>
  <c r="G1073" i="11"/>
  <c r="G1074" i="11"/>
  <c r="G1075" i="11"/>
  <c r="G1076" i="11"/>
  <c r="G1077" i="11"/>
  <c r="G1078" i="11"/>
  <c r="G1079" i="11"/>
  <c r="G1080" i="11"/>
  <c r="G1081" i="11"/>
  <c r="G1082" i="11"/>
  <c r="G1083" i="11"/>
  <c r="G1084" i="11"/>
  <c r="G1085" i="11"/>
  <c r="G1086" i="11"/>
  <c r="G1087" i="11"/>
  <c r="G1088" i="11"/>
  <c r="G1089" i="11"/>
  <c r="G1090" i="11"/>
  <c r="G1091" i="11"/>
  <c r="G1092" i="11"/>
  <c r="G1093" i="11"/>
  <c r="G1094" i="11"/>
  <c r="G1095" i="11"/>
  <c r="G1096" i="11"/>
  <c r="G1097" i="11"/>
  <c r="G1098" i="11"/>
  <c r="G1099" i="11"/>
  <c r="G1101" i="11"/>
  <c r="G1102" i="11"/>
  <c r="G1103" i="11"/>
  <c r="G1104" i="11"/>
  <c r="G1105" i="11"/>
  <c r="G1106" i="11"/>
  <c r="G1107" i="11"/>
  <c r="G1108" i="11"/>
  <c r="G1109" i="11"/>
  <c r="G1110" i="11"/>
  <c r="G1111" i="11"/>
  <c r="G1112" i="11"/>
  <c r="G1113" i="11"/>
  <c r="G1114" i="11"/>
  <c r="G1115" i="11"/>
  <c r="G1116" i="11"/>
  <c r="G1117" i="11"/>
  <c r="G1118" i="11"/>
  <c r="G1119" i="11"/>
  <c r="G1120" i="11"/>
  <c r="G1121" i="11"/>
  <c r="G1122" i="11"/>
  <c r="G1123" i="11"/>
  <c r="G1124" i="11"/>
  <c r="G1125" i="11"/>
  <c r="G1126" i="11"/>
  <c r="G1127" i="11"/>
  <c r="G1128" i="11"/>
  <c r="G1129" i="11"/>
  <c r="G1130" i="11"/>
  <c r="G1131" i="11"/>
  <c r="G1132" i="11"/>
  <c r="G1133" i="11"/>
  <c r="G1134" i="11"/>
  <c r="G1135" i="11"/>
  <c r="G1137" i="11"/>
  <c r="G1138" i="11"/>
  <c r="G1139" i="11"/>
  <c r="G1140" i="11"/>
  <c r="G1141" i="11"/>
  <c r="G1142" i="11"/>
  <c r="G1143" i="11"/>
  <c r="G1144" i="11"/>
  <c r="G1145" i="11"/>
  <c r="G1146" i="11"/>
  <c r="G1147" i="11"/>
  <c r="G1148" i="11"/>
  <c r="G1149" i="11"/>
  <c r="G1150" i="11"/>
  <c r="G1151" i="11"/>
  <c r="G1152" i="11"/>
  <c r="G1153" i="11"/>
  <c r="G1155" i="11"/>
  <c r="G1156" i="11"/>
  <c r="G1157" i="11"/>
  <c r="G1158" i="11"/>
  <c r="G1159" i="11"/>
  <c r="G1160" i="11"/>
  <c r="G1161" i="11"/>
  <c r="G1162" i="11"/>
  <c r="G1163" i="11"/>
  <c r="G1164" i="11"/>
  <c r="G1165" i="11"/>
  <c r="G1166" i="11"/>
  <c r="G1167" i="11"/>
  <c r="G1168" i="11"/>
  <c r="G1169" i="11"/>
  <c r="G1170" i="11"/>
  <c r="G1171" i="11"/>
  <c r="G1173" i="11"/>
  <c r="G1174" i="11"/>
  <c r="G1175" i="11"/>
  <c r="G1176" i="11"/>
  <c r="G1177" i="11"/>
  <c r="G1178" i="11"/>
  <c r="G1179" i="11"/>
  <c r="G1180" i="11"/>
  <c r="G1181" i="11"/>
  <c r="G1182" i="11"/>
  <c r="G1183" i="11"/>
  <c r="G1184" i="11"/>
  <c r="G1185" i="11"/>
  <c r="G1186" i="11"/>
  <c r="G1187" i="11"/>
  <c r="G1188" i="11"/>
  <c r="G1189" i="11"/>
  <c r="G1191" i="11"/>
  <c r="G1192" i="11"/>
  <c r="G1193" i="11"/>
  <c r="G1194" i="11"/>
  <c r="G1195" i="11"/>
  <c r="G1196" i="11"/>
  <c r="G1197" i="11"/>
  <c r="G1198" i="11"/>
  <c r="G1199" i="11"/>
  <c r="G1200" i="11"/>
  <c r="G1201" i="11"/>
  <c r="G1202" i="11"/>
  <c r="G1203" i="11"/>
  <c r="G1204" i="11"/>
  <c r="G1205" i="11"/>
  <c r="G1206" i="11"/>
  <c r="G1207" i="11"/>
  <c r="G1208" i="11"/>
  <c r="H33" i="3" l="1"/>
  <c r="H21" i="3"/>
  <c r="H22" i="3"/>
  <c r="H12" i="3"/>
  <c r="H36" i="3"/>
  <c r="H25" i="3"/>
  <c r="H26" i="3"/>
  <c r="H13" i="3"/>
  <c r="I43" i="3"/>
  <c r="H15" i="3"/>
  <c r="G43" i="3"/>
  <c r="H31" i="3"/>
  <c r="H20" i="3"/>
  <c r="H32" i="3"/>
  <c r="S4" i="14"/>
  <c r="H38" i="11" s="1"/>
  <c r="S5" i="14"/>
  <c r="H56" i="11" s="1"/>
  <c r="S6" i="14"/>
  <c r="H74" i="11" s="1"/>
  <c r="S7" i="14"/>
  <c r="H92" i="11" s="1"/>
  <c r="S8" i="14"/>
  <c r="H110" i="11" s="1"/>
  <c r="H43" i="3" s="1"/>
  <c r="S9" i="14"/>
  <c r="H128" i="11" s="1"/>
  <c r="S10" i="14"/>
  <c r="H146" i="11" s="1"/>
  <c r="S11" i="14"/>
  <c r="H164" i="11" s="1"/>
  <c r="S12" i="14"/>
  <c r="H182" i="11" s="1"/>
  <c r="S13" i="14"/>
  <c r="H200" i="11" s="1"/>
  <c r="S14" i="14"/>
  <c r="H218" i="11" s="1"/>
  <c r="S15" i="14"/>
  <c r="H236" i="11" s="1"/>
  <c r="S16" i="14"/>
  <c r="H254" i="11" s="1"/>
  <c r="S17" i="14"/>
  <c r="H272" i="11" s="1"/>
  <c r="S18" i="14"/>
  <c r="H290" i="11" s="1"/>
  <c r="S19" i="14"/>
  <c r="H308" i="11" s="1"/>
  <c r="S20" i="14"/>
  <c r="H326" i="11" s="1"/>
  <c r="S21" i="14"/>
  <c r="H344" i="11" s="1"/>
  <c r="S22" i="14"/>
  <c r="H362" i="11" s="1"/>
  <c r="S23" i="14"/>
  <c r="H380" i="11" s="1"/>
  <c r="S24" i="14"/>
  <c r="H398" i="11" s="1"/>
  <c r="S25" i="14"/>
  <c r="H416" i="11" s="1"/>
  <c r="S26" i="14"/>
  <c r="H434" i="11" s="1"/>
  <c r="S27" i="14"/>
  <c r="H452" i="11" s="1"/>
  <c r="S28" i="14"/>
  <c r="H470" i="11" s="1"/>
  <c r="S29" i="14"/>
  <c r="H488" i="11" s="1"/>
  <c r="S30" i="14"/>
  <c r="H506" i="11" s="1"/>
  <c r="S31" i="14"/>
  <c r="H524" i="11" s="1"/>
  <c r="S32" i="14"/>
  <c r="H542" i="11" s="1"/>
  <c r="S33" i="14"/>
  <c r="H560" i="11" s="1"/>
  <c r="S34" i="14"/>
  <c r="H578" i="11" s="1"/>
  <c r="S35" i="14"/>
  <c r="H596" i="11" s="1"/>
  <c r="S36" i="14"/>
  <c r="H614" i="11" s="1"/>
  <c r="S37" i="14"/>
  <c r="H632" i="11" s="1"/>
  <c r="S38" i="14"/>
  <c r="H650" i="11" s="1"/>
  <c r="S39" i="14"/>
  <c r="H668" i="11" s="1"/>
  <c r="S40" i="14"/>
  <c r="H686" i="11" s="1"/>
  <c r="S41" i="14"/>
  <c r="H704" i="11" s="1"/>
  <c r="S42" i="14"/>
  <c r="H722" i="11" s="1"/>
  <c r="S43" i="14"/>
  <c r="H740" i="11" s="1"/>
  <c r="S44" i="14"/>
  <c r="H758" i="11" s="1"/>
  <c r="S45" i="14"/>
  <c r="H776" i="11" s="1"/>
  <c r="S46" i="14"/>
  <c r="H794" i="11" s="1"/>
  <c r="S47" i="14"/>
  <c r="H812" i="11" s="1"/>
  <c r="S48" i="14"/>
  <c r="H830" i="11" s="1"/>
  <c r="S49" i="14"/>
  <c r="H848" i="11" s="1"/>
  <c r="S50" i="14"/>
  <c r="H866" i="11" s="1"/>
  <c r="S51" i="14"/>
  <c r="H884" i="11" s="1"/>
  <c r="S52" i="14"/>
  <c r="H902" i="11" s="1"/>
  <c r="S53" i="14"/>
  <c r="H920" i="11" s="1"/>
  <c r="S54" i="14"/>
  <c r="H938" i="11" s="1"/>
  <c r="S55" i="14"/>
  <c r="H956" i="11" s="1"/>
  <c r="S56" i="14"/>
  <c r="H974" i="11" s="1"/>
  <c r="S57" i="14"/>
  <c r="H992" i="11" s="1"/>
  <c r="S58" i="14"/>
  <c r="H1010" i="11" s="1"/>
  <c r="S59" i="14"/>
  <c r="H1028" i="11" s="1"/>
  <c r="S60" i="14"/>
  <c r="H1046" i="11" s="1"/>
  <c r="S61" i="14"/>
  <c r="H1064" i="11" s="1"/>
  <c r="S62" i="14"/>
  <c r="H1082" i="11" s="1"/>
  <c r="S63" i="14"/>
  <c r="H1100" i="11" s="1"/>
  <c r="S64" i="14"/>
  <c r="H1118" i="11" s="1"/>
  <c r="S65" i="14"/>
  <c r="H1136" i="11" s="1"/>
  <c r="S66" i="14"/>
  <c r="H1154" i="11" s="1"/>
  <c r="S67" i="14"/>
  <c r="H1172" i="11" s="1"/>
  <c r="S68" i="14"/>
  <c r="H1190" i="11" s="1"/>
  <c r="S69" i="14"/>
  <c r="H1208" i="11" s="1"/>
  <c r="S3" i="14"/>
  <c r="H20" i="11" s="1"/>
  <c r="E70" i="12"/>
  <c r="B70" i="12"/>
  <c r="C70" i="12"/>
  <c r="D70" i="12" l="1"/>
  <c r="F70" i="12" s="1"/>
  <c r="G25" i="3" l="1"/>
  <c r="G36" i="3"/>
  <c r="G27" i="3"/>
  <c r="G26" i="3"/>
  <c r="G22" i="3"/>
  <c r="G21" i="3"/>
  <c r="G15" i="3" l="1"/>
  <c r="G32" i="3"/>
  <c r="G20" i="3"/>
  <c r="G33" i="3"/>
  <c r="G30" i="3"/>
  <c r="G31" i="3"/>
  <c r="G14" i="3"/>
  <c r="G13" i="3"/>
  <c r="G12" i="3"/>
  <c r="G34" i="3" l="1"/>
  <c r="J16" i="3" l="1"/>
  <c r="K33" i="3" l="1"/>
  <c r="K32" i="3"/>
  <c r="J28" i="3"/>
  <c r="I28" i="3"/>
  <c r="J23" i="3"/>
  <c r="I23" i="3"/>
  <c r="G28" i="3"/>
  <c r="G23" i="3"/>
  <c r="G16" i="3"/>
  <c r="G38" i="3" l="1"/>
  <c r="Q21" i="5"/>
  <c r="B8" i="5" l="1"/>
  <c r="E1" i="5"/>
  <c r="A21" i="5" s="1"/>
  <c r="B9" i="5" l="1"/>
  <c r="G4" i="6" l="1"/>
  <c r="G5" i="6"/>
  <c r="G6" i="6"/>
  <c r="G7" i="6"/>
  <c r="G8" i="6"/>
  <c r="G9" i="6"/>
  <c r="G10" i="6"/>
  <c r="G11" i="6"/>
  <c r="G12" i="6"/>
  <c r="G13" i="6"/>
  <c r="G14" i="6"/>
  <c r="G3" i="6"/>
  <c r="L25" i="5"/>
  <c r="M25" i="5"/>
  <c r="N25" i="5"/>
  <c r="K25" i="5"/>
  <c r="H21" i="5"/>
  <c r="I21" i="5"/>
  <c r="J21" i="5"/>
  <c r="H22" i="5"/>
  <c r="I22" i="5"/>
  <c r="J22" i="5"/>
  <c r="H23" i="5"/>
  <c r="I23" i="5"/>
  <c r="J23" i="5"/>
  <c r="H24" i="5"/>
  <c r="I24" i="5"/>
  <c r="J24" i="5"/>
  <c r="H25" i="5"/>
  <c r="I25" i="5"/>
  <c r="J25" i="5"/>
  <c r="H26" i="5"/>
  <c r="I26" i="5"/>
  <c r="J26" i="5"/>
  <c r="H27" i="5"/>
  <c r="I27" i="5"/>
  <c r="J27" i="5"/>
  <c r="H28" i="5"/>
  <c r="I28" i="5"/>
  <c r="J28" i="5"/>
  <c r="H29" i="5"/>
  <c r="I29" i="5"/>
  <c r="J29" i="5"/>
  <c r="H30" i="5"/>
  <c r="I30" i="5"/>
  <c r="J30" i="5"/>
  <c r="H31" i="5"/>
  <c r="I31" i="5"/>
  <c r="J31" i="5"/>
  <c r="H32" i="5"/>
  <c r="I32" i="5"/>
  <c r="J32" i="5"/>
  <c r="H33" i="5"/>
  <c r="I33" i="5"/>
  <c r="J33" i="5"/>
  <c r="H34" i="5"/>
  <c r="I34" i="5"/>
  <c r="J34" i="5"/>
  <c r="H35" i="5"/>
  <c r="I35" i="5"/>
  <c r="J35" i="5"/>
  <c r="H36" i="5"/>
  <c r="I36" i="5"/>
  <c r="J36" i="5"/>
  <c r="H38" i="5"/>
  <c r="I38" i="5"/>
  <c r="J38" i="5"/>
  <c r="G38" i="5"/>
  <c r="G36" i="5"/>
  <c r="G35" i="5"/>
  <c r="G34" i="5"/>
  <c r="G33" i="5"/>
  <c r="G32" i="5"/>
  <c r="G31" i="5"/>
  <c r="G30" i="5"/>
  <c r="G29" i="5"/>
  <c r="G28" i="5"/>
  <c r="G27" i="5"/>
  <c r="G26" i="5"/>
  <c r="G25" i="5"/>
  <c r="G24" i="5"/>
  <c r="G23" i="5"/>
  <c r="G22" i="5"/>
  <c r="D9" i="5" l="1"/>
  <c r="B22" i="5"/>
  <c r="B23" i="5" s="1"/>
  <c r="B24" i="5" s="1"/>
  <c r="B25" i="5" s="1"/>
  <c r="B26" i="5" s="1"/>
  <c r="B27" i="5" s="1"/>
  <c r="B28" i="5" s="1"/>
  <c r="B29" i="5" s="1"/>
  <c r="B30" i="5" s="1"/>
  <c r="B31" i="5" s="1"/>
  <c r="B32" i="5" s="1"/>
  <c r="B33" i="5" s="1"/>
  <c r="B34" i="5" s="1"/>
  <c r="B35" i="5" s="1"/>
  <c r="B36" i="5" s="1"/>
  <c r="B37" i="5" s="1"/>
  <c r="B38" i="5" s="1"/>
  <c r="C9" i="5"/>
  <c r="B11" i="5" s="1"/>
  <c r="B7" i="5"/>
  <c r="A22" i="5"/>
  <c r="A23" i="5" s="1"/>
  <c r="A24" i="5" s="1"/>
  <c r="A25" i="5" s="1"/>
  <c r="A26" i="5" s="1"/>
  <c r="A27" i="5" s="1"/>
  <c r="A28" i="5" s="1"/>
  <c r="A29" i="5" s="1"/>
  <c r="A30" i="5" s="1"/>
  <c r="A31" i="5" s="1"/>
  <c r="A32" i="5" s="1"/>
  <c r="A33" i="5" s="1"/>
  <c r="A34" i="5" s="1"/>
  <c r="A35" i="5" s="1"/>
  <c r="A36" i="5" s="1"/>
  <c r="A37" i="5" s="1"/>
  <c r="A38" i="5" s="1"/>
  <c r="B10" i="5" l="1"/>
  <c r="K43" i="3" l="1"/>
  <c r="K36" i="3"/>
  <c r="K31" i="3"/>
  <c r="K30" i="3"/>
  <c r="K27" i="3"/>
  <c r="K26" i="3"/>
  <c r="K25" i="3"/>
  <c r="K22" i="3"/>
  <c r="K21" i="3"/>
  <c r="K20" i="3"/>
  <c r="K15" i="3"/>
  <c r="K14" i="3"/>
  <c r="K13" i="3"/>
  <c r="K12" i="3"/>
  <c r="H16" i="3"/>
  <c r="I16" i="3"/>
  <c r="H23" i="3"/>
  <c r="H28" i="3"/>
  <c r="H34" i="3"/>
  <c r="I34" i="3"/>
  <c r="K16" i="3" l="1"/>
  <c r="K23" i="3"/>
  <c r="K34" i="3"/>
  <c r="I38" i="3"/>
  <c r="I40" i="3" s="1"/>
  <c r="I37" i="5" s="1"/>
  <c r="K28" i="3"/>
  <c r="H38" i="3"/>
  <c r="H40" i="3" s="1"/>
  <c r="H37" i="5" s="1"/>
  <c r="K38" i="3" l="1"/>
  <c r="J34" i="3" l="1"/>
  <c r="J38" i="3" l="1"/>
  <c r="J40" i="3" s="1"/>
  <c r="J37" i="5" s="1"/>
  <c r="G21" i="5" l="1"/>
  <c r="K9" i="3"/>
  <c r="K40" i="3" s="1"/>
  <c r="G40" i="3"/>
  <c r="G37" i="5" s="1"/>
  <c r="K47" i="3" l="1"/>
  <c r="K45" i="3"/>
</calcChain>
</file>

<file path=xl/sharedStrings.xml><?xml version="1.0" encoding="utf-8"?>
<sst xmlns="http://schemas.openxmlformats.org/spreadsheetml/2006/main" count="7437" uniqueCount="328">
  <si>
    <t>Clerk Personnel Cost</t>
  </si>
  <si>
    <t>Postage</t>
  </si>
  <si>
    <t>Juror Cost</t>
  </si>
  <si>
    <t>Petit Juror Payment (per day)</t>
  </si>
  <si>
    <t>Other Payment Amount</t>
  </si>
  <si>
    <t>Grand Juror Payment (per day)</t>
  </si>
  <si>
    <t>Meals</t>
  </si>
  <si>
    <t>Breakfast</t>
  </si>
  <si>
    <t>Lunch</t>
  </si>
  <si>
    <t>Dinner</t>
  </si>
  <si>
    <t>Lodging</t>
  </si>
  <si>
    <t>Pinellas</t>
  </si>
  <si>
    <t>Printing</t>
  </si>
  <si>
    <t>Supplies</t>
  </si>
  <si>
    <t>Alachua</t>
  </si>
  <si>
    <t>Baker</t>
  </si>
  <si>
    <t>Bay</t>
  </si>
  <si>
    <t>Brevard</t>
  </si>
  <si>
    <t>Broward</t>
  </si>
  <si>
    <t>Calhoun</t>
  </si>
  <si>
    <t>Charlotte</t>
  </si>
  <si>
    <t>Citrus</t>
  </si>
  <si>
    <t>Clay</t>
  </si>
  <si>
    <t>Collier</t>
  </si>
  <si>
    <t>Columbia</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</si>
  <si>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</si>
  <si>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</si>
  <si>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</si>
  <si>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</si>
  <si>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</si>
  <si>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</si>
  <si>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</si>
  <si>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</si>
  <si>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</si>
  <si>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</si>
  <si>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</si>
  <si>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</si>
  <si>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</si>
  <si>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</si>
  <si>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</si>
  <si>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</si>
  <si>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</si>
  <si>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</si>
  <si>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</si>
  <si>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</si>
  <si>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</si>
  <si>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</si>
  <si>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</si>
  <si>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</si>
  <si>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</si>
  <si>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</si>
  <si>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</si>
  <si>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</si>
  <si>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</si>
  <si>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</si>
  <si>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</si>
  <si>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</si>
  <si>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</si>
  <si>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</si>
  <si>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</si>
  <si>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</si>
  <si>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</si>
  <si>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Polk</t>
  </si>
  <si>
    <t>Putnam</t>
  </si>
  <si>
    <t>Santa Rosa</t>
  </si>
  <si>
    <t>Sumter</t>
  </si>
  <si>
    <t>Suwannee</t>
  </si>
  <si>
    <t>Taylor</t>
  </si>
  <si>
    <t>Union</t>
  </si>
  <si>
    <t>Volusia</t>
  </si>
  <si>
    <t>Wakulla</t>
  </si>
  <si>
    <t>Walton</t>
  </si>
  <si>
    <t>Washington</t>
  </si>
  <si>
    <t>Miami-Dade</t>
  </si>
  <si>
    <t>Bradford</t>
  </si>
  <si>
    <t>Other</t>
  </si>
  <si>
    <t>Clerk Operational Cost *</t>
  </si>
  <si>
    <t>Sarasota</t>
  </si>
  <si>
    <t>Seminole</t>
  </si>
  <si>
    <t>September</t>
  </si>
  <si>
    <t>October</t>
  </si>
  <si>
    <t>November</t>
  </si>
  <si>
    <t>December</t>
  </si>
  <si>
    <t>January</t>
  </si>
  <si>
    <t>February</t>
  </si>
  <si>
    <t>March</t>
  </si>
  <si>
    <t>April</t>
  </si>
  <si>
    <t>May</t>
  </si>
  <si>
    <t>June</t>
  </si>
  <si>
    <t>July</t>
  </si>
  <si>
    <t>August</t>
  </si>
  <si>
    <t>Grand Jury Payment Total</t>
  </si>
  <si>
    <t>Includes Managers/Supervisors, Deputies, and all others in all phases of the jury management process.</t>
  </si>
  <si>
    <t>Jury Funding Revenue from JAC</t>
  </si>
  <si>
    <t>Jury Funding</t>
  </si>
  <si>
    <t>Include cost of Summons procedures. *Do not include costs of Juror Mgmt software or Juror parking.</t>
  </si>
  <si>
    <t>Jury Funded
Year</t>
  </si>
  <si>
    <t>Amount Overfunded for Fiscal Year</t>
  </si>
  <si>
    <t>Amount Underfunded for Fiscal Year</t>
  </si>
  <si>
    <t>ReportShortName:</t>
  </si>
  <si>
    <t>CountyName:</t>
  </si>
  <si>
    <t>DataTableNum</t>
  </si>
  <si>
    <t>DataTable</t>
  </si>
  <si>
    <t>StartCol</t>
  </si>
  <si>
    <t>EndCol</t>
  </si>
  <si>
    <t>StartRow</t>
  </si>
  <si>
    <t>EndRow</t>
  </si>
  <si>
    <t>VerificationCode:</t>
  </si>
  <si>
    <t>A</t>
  </si>
  <si>
    <t>SubmissionDate:</t>
  </si>
  <si>
    <t>SubmissionEmail:</t>
  </si>
  <si>
    <t>SubmissionMonth:</t>
  </si>
  <si>
    <t>VersionNumber:</t>
  </si>
  <si>
    <t>ReportMonth:</t>
  </si>
  <si>
    <t>Filename:</t>
  </si>
  <si>
    <t>FolderLocation:</t>
  </si>
  <si>
    <t>NumDataTables:</t>
  </si>
  <si>
    <t>OrganizationID</t>
  </si>
  <si>
    <t>FiscalYearID</t>
  </si>
  <si>
    <t>JuryMgmt</t>
  </si>
  <si>
    <t>ReportID</t>
  </si>
  <si>
    <t>Expenditure</t>
  </si>
  <si>
    <t>Personnel</t>
  </si>
  <si>
    <t>ALL</t>
  </si>
  <si>
    <t>Operational</t>
  </si>
  <si>
    <t>Petit 15</t>
  </si>
  <si>
    <t>Petit 30</t>
  </si>
  <si>
    <t>Petit Other</t>
  </si>
  <si>
    <t>Grand 15</t>
  </si>
  <si>
    <t>Grand 30</t>
  </si>
  <si>
    <t>Grand Other</t>
  </si>
  <si>
    <t>Meals Breakfast</t>
  </si>
  <si>
    <t>Meals Lunch</t>
  </si>
  <si>
    <t>Meals Dinner</t>
  </si>
  <si>
    <t>Meals Other</t>
  </si>
  <si>
    <t>Total Estimated Juror Cost</t>
  </si>
  <si>
    <t>Actual</t>
  </si>
  <si>
    <t>OrgName3</t>
  </si>
  <si>
    <t>Saint Johns</t>
  </si>
  <si>
    <t>Saint Lucie</t>
  </si>
  <si>
    <t>Version Number</t>
  </si>
  <si>
    <t>Report Month</t>
  </si>
  <si>
    <t>Report Qtr Dates</t>
  </si>
  <si>
    <t>Report Qtr For Month</t>
  </si>
  <si>
    <t>SubFolder Name</t>
  </si>
  <si>
    <t>FilenamePortion</t>
  </si>
  <si>
    <t>October-December</t>
  </si>
  <si>
    <t>Oct</t>
  </si>
  <si>
    <t xml:space="preserve">January-March </t>
  </si>
  <si>
    <t>Nov</t>
  </si>
  <si>
    <t xml:space="preserve">April-June </t>
  </si>
  <si>
    <t>Dec</t>
  </si>
  <si>
    <t>July-September</t>
  </si>
  <si>
    <t>Jan</t>
  </si>
  <si>
    <t>Feb</t>
  </si>
  <si>
    <t>Mar</t>
  </si>
  <si>
    <t>Apr</t>
  </si>
  <si>
    <t>Jun</t>
  </si>
  <si>
    <t>Jul</t>
  </si>
  <si>
    <t>Aug</t>
  </si>
  <si>
    <t>Sep</t>
  </si>
  <si>
    <t>Quarterly Clerk Jury Management Actuals</t>
  </si>
  <si>
    <t xml:space="preserve">Operating Cost Total:  </t>
  </si>
  <si>
    <t xml:space="preserve">Petit Juror Payment Total:  </t>
  </si>
  <si>
    <t xml:space="preserve">Grand Juror Payment Total:  </t>
  </si>
  <si>
    <t xml:space="preserve">Meal Total:  </t>
  </si>
  <si>
    <t xml:space="preserve">Lodging Total:  </t>
  </si>
  <si>
    <t xml:space="preserve">Total Juror Cost:  </t>
  </si>
  <si>
    <t>Total Jury Management Cost:</t>
  </si>
  <si>
    <t xml:space="preserve">County: </t>
  </si>
  <si>
    <t>Contact:</t>
  </si>
  <si>
    <t>E-Mail Address:</t>
  </si>
  <si>
    <t xml:space="preserve">Reporting Qtr: </t>
  </si>
  <si>
    <t xml:space="preserve">Version #: </t>
  </si>
  <si>
    <t>D_A_JuryMgmtRevExp</t>
  </si>
  <si>
    <t>RevenueExpense</t>
  </si>
  <si>
    <t>REType</t>
  </si>
  <si>
    <t>RESubType</t>
  </si>
  <si>
    <t>Period1</t>
  </si>
  <si>
    <t>Period2</t>
  </si>
  <si>
    <t>Period3</t>
  </si>
  <si>
    <t>Period4</t>
  </si>
  <si>
    <t>Note1</t>
  </si>
  <si>
    <t>Note2</t>
  </si>
  <si>
    <t>Note3</t>
  </si>
  <si>
    <t>Note4</t>
  </si>
  <si>
    <t>Revenue</t>
  </si>
  <si>
    <t>Juror Funding from JAC</t>
  </si>
  <si>
    <t>O</t>
  </si>
  <si>
    <t>Qtr 1</t>
  </si>
  <si>
    <t>Qtr 2</t>
  </si>
  <si>
    <t>Qtr 3</t>
  </si>
  <si>
    <t>Qtr 4</t>
  </si>
  <si>
    <t>Jury Act</t>
  </si>
  <si>
    <t>JA1.18.1.0</t>
  </si>
  <si>
    <t>Mileage</t>
  </si>
  <si>
    <t>DeSoto</t>
  </si>
  <si>
    <t>State Fiscal Year 2018/2019</t>
  </si>
  <si>
    <t>Additional Info</t>
  </si>
  <si>
    <r>
      <t xml:space="preserve">Jul - Sep
</t>
    </r>
    <r>
      <rPr>
        <b/>
        <sz val="12"/>
        <color theme="1"/>
        <rFont val="Franklin Gothic Book"/>
        <family val="2"/>
        <scheme val="minor"/>
      </rPr>
      <t>SFY Q1
(CFY Q4 PY)</t>
    </r>
  </si>
  <si>
    <r>
      <t xml:space="preserve">Oct - Dec
</t>
    </r>
    <r>
      <rPr>
        <b/>
        <sz val="12"/>
        <color theme="1"/>
        <rFont val="Franklin Gothic Book"/>
        <family val="2"/>
        <scheme val="minor"/>
      </rPr>
      <t>SFY Q2
(CFY Q1)</t>
    </r>
  </si>
  <si>
    <r>
      <t xml:space="preserve">Jan - Mar
</t>
    </r>
    <r>
      <rPr>
        <b/>
        <sz val="12"/>
        <color theme="1"/>
        <rFont val="Franklin Gothic Book"/>
        <family val="2"/>
        <scheme val="minor"/>
      </rPr>
      <t>SFY Q3
(CFY Q2)</t>
    </r>
  </si>
  <si>
    <r>
      <t xml:space="preserve">Apr - Jun
</t>
    </r>
    <r>
      <rPr>
        <b/>
        <sz val="12"/>
        <color theme="1"/>
        <rFont val="Franklin Gothic Book"/>
        <family val="2"/>
        <scheme val="minor"/>
      </rPr>
      <t>SFY Q4
(CFY Q3)</t>
    </r>
  </si>
  <si>
    <r>
      <rPr>
        <sz val="16"/>
        <color theme="1"/>
        <rFont val="Franklin Gothic Demi"/>
        <family val="2"/>
        <scheme val="major"/>
      </rPr>
      <t xml:space="preserve">
Jul - Sep</t>
    </r>
    <r>
      <rPr>
        <sz val="12"/>
        <color theme="1"/>
        <rFont val="Franklin Gothic Demi"/>
        <family val="2"/>
        <scheme val="major"/>
      </rPr>
      <t xml:space="preserve">
SFY Q1
(CFY Q4 PY)
</t>
    </r>
  </si>
  <si>
    <r>
      <rPr>
        <sz val="16"/>
        <color theme="1"/>
        <rFont val="Franklin Gothic Demi"/>
        <family val="2"/>
        <scheme val="major"/>
      </rPr>
      <t>Oct - Dec</t>
    </r>
    <r>
      <rPr>
        <sz val="12"/>
        <color theme="1"/>
        <rFont val="Franklin Gothic Demi"/>
        <family val="2"/>
        <scheme val="major"/>
      </rPr>
      <t xml:space="preserve">
SFY Q2
(CFY Q1)</t>
    </r>
  </si>
  <si>
    <r>
      <t xml:space="preserve">
</t>
    </r>
    <r>
      <rPr>
        <sz val="16"/>
        <color theme="1"/>
        <rFont val="Franklin Gothic Demi"/>
        <family val="2"/>
        <scheme val="major"/>
      </rPr>
      <t>Jan - Mar</t>
    </r>
    <r>
      <rPr>
        <sz val="12"/>
        <color theme="1"/>
        <rFont val="Franklin Gothic Demi"/>
        <family val="2"/>
        <scheme val="major"/>
      </rPr>
      <t xml:space="preserve">
SFY Q3
(CFY Q2)
</t>
    </r>
  </si>
  <si>
    <r>
      <t xml:space="preserve">
</t>
    </r>
    <r>
      <rPr>
        <sz val="16"/>
        <color theme="1"/>
        <rFont val="Franklin Gothic Demi"/>
        <family val="2"/>
        <scheme val="major"/>
      </rPr>
      <t>Apr - Jun</t>
    </r>
    <r>
      <rPr>
        <sz val="12"/>
        <color theme="1"/>
        <rFont val="Franklin Gothic Demi"/>
        <family val="2"/>
        <scheme val="major"/>
      </rPr>
      <t xml:space="preserve">
SFY Q4
(CFY Q3)
</t>
    </r>
  </si>
  <si>
    <r>
      <rPr>
        <sz val="16"/>
        <color theme="1"/>
        <rFont val="Franklin Gothic Demi"/>
        <family val="2"/>
        <scheme val="major"/>
      </rPr>
      <t>Jul - Sep</t>
    </r>
    <r>
      <rPr>
        <sz val="12"/>
        <color theme="1"/>
        <rFont val="Franklin Gothic Demi"/>
        <family val="2"/>
        <scheme val="major"/>
      </rPr>
      <t xml:space="preserve">
SFY Q1
(CFY Q4 PY)</t>
    </r>
  </si>
  <si>
    <r>
      <rPr>
        <sz val="16"/>
        <color theme="1"/>
        <rFont val="Franklin Gothic Demi"/>
        <family val="2"/>
        <scheme val="major"/>
      </rPr>
      <t>Jan - Mar</t>
    </r>
    <r>
      <rPr>
        <sz val="12"/>
        <color theme="1"/>
        <rFont val="Franklin Gothic Demi"/>
        <family val="2"/>
        <scheme val="major"/>
      </rPr>
      <t xml:space="preserve">
SFY Q3
(CFY Q2)</t>
    </r>
  </si>
  <si>
    <r>
      <rPr>
        <sz val="16"/>
        <color theme="1"/>
        <rFont val="Franklin Gothic Demi"/>
        <family val="2"/>
        <scheme val="major"/>
      </rPr>
      <t>Apr - Jun</t>
    </r>
    <r>
      <rPr>
        <sz val="12"/>
        <color theme="1"/>
        <rFont val="Franklin Gothic Demi"/>
        <family val="2"/>
        <scheme val="major"/>
      </rPr>
      <t xml:space="preserve">
SFY Q4
(CFY Q3)</t>
    </r>
  </si>
  <si>
    <r>
      <t>Other (Include Specific Description ON</t>
    </r>
    <r>
      <rPr>
        <b/>
        <sz val="12"/>
        <color rgb="FFFF0000"/>
        <rFont val="Franklin Gothic Book"/>
        <family val="2"/>
        <scheme val="minor"/>
      </rPr>
      <t xml:space="preserve"> Iine 55</t>
    </r>
    <r>
      <rPr>
        <sz val="12"/>
        <color theme="1"/>
        <rFont val="Franklin Gothic Book"/>
        <family val="2"/>
        <scheme val="minor"/>
      </rPr>
      <t>, Below)</t>
    </r>
  </si>
  <si>
    <t>Please provide justification for any changes to actuals made for prior periods or include any applicable information that is deemed necessary.</t>
  </si>
  <si>
    <r>
      <rPr>
        <b/>
        <sz val="16"/>
        <color theme="1"/>
        <rFont val="Franklin Gothic Book"/>
        <family val="2"/>
        <scheme val="minor"/>
      </rPr>
      <t>Jul - Sep</t>
    </r>
    <r>
      <rPr>
        <b/>
        <sz val="12"/>
        <color theme="1"/>
        <rFont val="Franklin Gothic Book"/>
        <family val="2"/>
        <scheme val="minor"/>
      </rPr>
      <t xml:space="preserve">
SFY Q1
(CFY Q4 PY)</t>
    </r>
  </si>
  <si>
    <r>
      <rPr>
        <b/>
        <sz val="16"/>
        <color theme="1"/>
        <rFont val="Franklin Gothic Book"/>
        <family val="2"/>
        <scheme val="minor"/>
      </rPr>
      <t>Oct - Dec</t>
    </r>
    <r>
      <rPr>
        <b/>
        <sz val="12"/>
        <color theme="1"/>
        <rFont val="Franklin Gothic Book"/>
        <family val="2"/>
        <scheme val="minor"/>
      </rPr>
      <t xml:space="preserve">
SFY Q2
(CFY Q1)</t>
    </r>
  </si>
  <si>
    <r>
      <rPr>
        <b/>
        <sz val="16"/>
        <color theme="1"/>
        <rFont val="Franklin Gothic Book"/>
        <family val="2"/>
        <scheme val="minor"/>
      </rPr>
      <t>Jan - Mar</t>
    </r>
    <r>
      <rPr>
        <b/>
        <sz val="12"/>
        <color theme="1"/>
        <rFont val="Franklin Gothic Book"/>
        <family val="2"/>
        <scheme val="minor"/>
      </rPr>
      <t xml:space="preserve">
SFY Q3
(CFY Q2)</t>
    </r>
  </si>
  <si>
    <r>
      <rPr>
        <b/>
        <sz val="16"/>
        <color theme="1"/>
        <rFont val="Franklin Gothic Book"/>
        <family val="2"/>
        <scheme val="minor"/>
      </rPr>
      <t>Apr - Jun</t>
    </r>
    <r>
      <rPr>
        <b/>
        <sz val="12"/>
        <color theme="1"/>
        <rFont val="Franklin Gothic Book"/>
        <family val="2"/>
        <scheme val="minor"/>
      </rPr>
      <t xml:space="preserve">
SFY Q4
(CFY Q3)</t>
    </r>
  </si>
  <si>
    <t>Specific Descriptions of "OTHER"
reported on line 15, above</t>
  </si>
  <si>
    <t>Clerks</t>
  </si>
  <si>
    <t>Desoto</t>
  </si>
  <si>
    <t xml:space="preserve"> </t>
  </si>
  <si>
    <t>Personnel Costs</t>
  </si>
  <si>
    <t>Operational Costs
Postage</t>
  </si>
  <si>
    <t>Operational Costs
Printing</t>
  </si>
  <si>
    <t>Operational Costs
Supplies</t>
  </si>
  <si>
    <t>Operational Costs
Other</t>
  </si>
  <si>
    <t>Juror Costs
(Petit)
$15</t>
  </si>
  <si>
    <t>Juror Costs
(Petit)
$30</t>
  </si>
  <si>
    <t>Juror Costs
(Petit)
Other</t>
  </si>
  <si>
    <t>Grand Juror Costs
$15</t>
  </si>
  <si>
    <t>Grand Juror Costs
$30</t>
  </si>
  <si>
    <t>Grand Juror Costs
Other</t>
  </si>
  <si>
    <t>Lodging Costs</t>
  </si>
  <si>
    <t>Juror Cost
Total</t>
  </si>
  <si>
    <t>JAC Funding</t>
  </si>
  <si>
    <t>CCOC Form Version 2
Created 12/12/2018</t>
  </si>
  <si>
    <t>Grand Total</t>
  </si>
  <si>
    <t>Oct-Nov-Dec</t>
  </si>
  <si>
    <t>Jan-Feb-Mar</t>
  </si>
  <si>
    <t>Apr-May-Jun</t>
  </si>
  <si>
    <t>Jun-Jul-Aug</t>
  </si>
  <si>
    <t>JACFunding</t>
  </si>
  <si>
    <t>Named Rang</t>
  </si>
  <si>
    <t>Period 1</t>
  </si>
  <si>
    <t>Period 2</t>
  </si>
  <si>
    <t>Version 2  changes made  for personnel costs and Petit Juror payments. 
Changes were reviewed  and approved by the CCOC at meeting on 2-26-2019.</t>
  </si>
  <si>
    <t>Period 3</t>
  </si>
  <si>
    <t>Period 4</t>
  </si>
  <si>
    <t>Comments</t>
  </si>
  <si>
    <t xml:space="preserve">Bay was unable to report timely due to Hurrican Michael.  </t>
  </si>
  <si>
    <t xml:space="preserve">Drop in jury expenses due to Hurrican Michael - Oct 10, 2018 -  courthouse was 
closed for 21 day; the court locations were limited due to the devistation through the holidays - Jury duty resumed Jan 7, 2019.  </t>
  </si>
  <si>
    <t>Other Comments</t>
  </si>
  <si>
    <t>Invoices wree processed in the financial system after the 
reporting deadline for the first quarter. These invoices included an expense of $4,527.50 for professional services and an expense of $4.27 for a copier lease. A recording error on petite juror payments discovered after the reporting deadline resulted in an adjustment of $390 for that expense.</t>
  </si>
  <si>
    <t>$159.42 - copier lease
$4,527.50 - Professional services</t>
  </si>
  <si>
    <t>$414.05 - copier lease
$170 - Repairs &amp; maintenance</t>
  </si>
  <si>
    <t xml:space="preserve">Lease payment on mailer and folder/inserter machine </t>
  </si>
  <si>
    <t>Trolley</t>
  </si>
  <si>
    <t>Bond Insurance</t>
  </si>
  <si>
    <t xml:space="preserve">Per Justin Duglas @ CCOC: Amount for $15/day juror payments was reduced by $300 due to an order from Judge Hobbs to apply the cash bond on case #16-326CF to juror costs. </t>
  </si>
  <si>
    <t>Copier Lease-$68.22
Postage Lease-$7.97
Book/publ/sub-$33.71</t>
  </si>
  <si>
    <t>Copier Lease-$68.22
Postage Lease-$12.39</t>
  </si>
  <si>
    <t>Drug Screen for an employee $2.58 &amp; Legal Fee's $9.16 
for a total of $11.74.</t>
  </si>
  <si>
    <t xml:space="preserve">Cell  H15 "other" is for legal fees.
Cell H33  "other" is for Jury snacks.  </t>
  </si>
  <si>
    <t>Other expenditures include: Professional services, travel, 
repair and maintenance on equipment.</t>
  </si>
  <si>
    <t>We actually paid out $1,170.00 in Juror cost this quarter 
but we had $570.00 in unclaimed juror funds so I subtracted the unclaimed juror funds from the total juror cost which left a balance of $600.00.</t>
  </si>
  <si>
    <t>As of 6/30/2018 Hardee County was owed a "settle-up" of $1,603.92 as a result of being underfunded in prior quarters.  On 7/11/2018 a jury distribution of $9,078.92 was received.  So the Jury Funding Revenue available to the July-Sept 2018 quarter is the difference of $7,475 as displayed above.</t>
  </si>
  <si>
    <t>Copier Lease</t>
  </si>
  <si>
    <t xml:space="preserve">Our actual underfunded amount is $259.  We had $8,135 in jury funded 
remaining from the April-June 2018 period that we've rolled forward into subsequent quarters. </t>
  </si>
  <si>
    <t>There will be an amended report in the near future.</t>
  </si>
  <si>
    <t>maint on copier</t>
  </si>
  <si>
    <t>maintenance and shredding</t>
  </si>
  <si>
    <t>Copier Maintenance</t>
  </si>
  <si>
    <t>Postage includes prior period adjustment (April to June 2018) totaling $703.56. The transaction was completed on 7/30/2018.</t>
  </si>
  <si>
    <t>(Updated by Clerk - verified by CCOC)</t>
  </si>
  <si>
    <t>Water cooler rental, Xerox rental</t>
  </si>
  <si>
    <t>As a result of increased needs due to a protracted jury trial assigned to a senior judge, above and beyond the normal scope of work required by the assigned circuit and county court judges, resources and staffing demands increased exponentially.  This directly impacted our overall expenses and placed a great strain on our workload.</t>
  </si>
  <si>
    <t>"Other" Operating Costs Includes Dry Cleaning Expense.</t>
  </si>
  <si>
    <t>Sign language interpreters, video supplies and employment processing.</t>
  </si>
  <si>
    <t>Sign language interpreters</t>
  </si>
  <si>
    <t>EQUIPMENT LEASE</t>
  </si>
  <si>
    <t>Pitney Bowes postage machine</t>
  </si>
  <si>
    <t>Equipment lease; jury payment card fees; 
subscription/ membership</t>
  </si>
  <si>
    <t>Equipment lease; jury card payment fees</t>
  </si>
  <si>
    <t>Equipment Maintenance</t>
  </si>
  <si>
    <t>1) Insurance 2)payments to 3rd party vendor for pay card process</t>
  </si>
  <si>
    <t>No Jury payroll expenses as these are included in the other line for the Interlocal Agreement expenses paid to the County.</t>
  </si>
  <si>
    <t>Interlocal Agreement for Staff paid by Court</t>
  </si>
  <si>
    <t>Contractual services for Jury system, Licenses/Permits</t>
  </si>
  <si>
    <t>Includes contracted services for summons preparation, printer/copier/scanner lease, and equipment.</t>
  </si>
  <si>
    <t>Includes contracted services for summons preparation, printer/copier/scanner 
lease, and equipment.</t>
  </si>
  <si>
    <t>P.O. Box Rental Expense</t>
  </si>
  <si>
    <t>There were 11 planned petit juror events scheduled this
quarter.  Summonses were sent out for all of them in accordance with relevant laws.  Six of them were canceled after summons, but before scheduled appearance; 1 was canceled on the appearance date with none sent to voir dire; 1 was canceled after a panel was selected; trials were actually held in only 3 of the weeks scheduled.  Prior to 2016, Putnam scheduled only 12 petit juror events per year, and 2 grand juror events.</t>
  </si>
  <si>
    <t>Our only Felony judge passed away on 10/31/18.  The Circuit has tried to fill in
 the void, but it was virtually impossible, of course.  As a result, we had 9 juror events scheduled in this quarter, 5 were canceled late in the process and one was canceled day of.</t>
  </si>
  <si>
    <t>Maintenance</t>
  </si>
  <si>
    <t>For equipment rental and shredding services</t>
  </si>
  <si>
    <t>travel and maintenance</t>
  </si>
  <si>
    <t>We are not overfunded. The $4,039.18 is the balance 
due from the June 2018 quarter and has been booked as due from other governments for the 17/18 CFY.  We received $18620.10 for the quarter so the balance available for expenses is $14,580.92. The full amount was expended for this quarter leaving zero balance.</t>
  </si>
  <si>
    <t>This quarter includes accrued wages for two weeks in 
September, and thus the wages and benefits are more than is customary.</t>
  </si>
  <si>
    <t>Mileage for employees to travel between courthouse locations for
jury management and van rental for sequestered  jury.</t>
  </si>
  <si>
    <t>Mileage paid for travel between courthouse locations</t>
  </si>
  <si>
    <t>Copier Lease, Travel, Membership &amp; Equipment expenditures.</t>
  </si>
  <si>
    <t>$353.58 includes Travel &amp; FACC membership dues.</t>
  </si>
  <si>
    <t>$77.52 FACC membership dues &amp; Travel.</t>
  </si>
  <si>
    <t>Total Costs</t>
  </si>
  <si>
    <t>Actuals</t>
  </si>
  <si>
    <t>JAC Estimate Data</t>
  </si>
  <si>
    <t>$10,711.82 was added to Other Payments due to the fact Revenue was received for Past Years (lump sum check in JAC Funding); however, this spreadsheet looks like it reflects only this fiscal year. Therefore, we took out the past due amount. $7,682.69 for CFY 1516-1718, and $3,029.13 for 1819 Oct-Dec. (Spoke with Cherryl Rewis on 04/18/2019 and this amount is to be deducted from the Jan-Feb-Mar Est monies received (17,484.46 - 10,711.82 = 6,772.64) - JWD 04/18/2019)</t>
  </si>
  <si>
    <t xml:space="preserve">We purchased two bar code scanners to read our bar codes on our new juror summons for our new jury software, JuryMark. </t>
  </si>
  <si>
    <t>$275.19- copier lease &amp; $170 - Repairs &amp; maintenance</t>
  </si>
  <si>
    <t>Lease payment on mailer and folder/inserter machine</t>
  </si>
  <si>
    <t xml:space="preserve">Franklin County actually paid $960.00 in juror payments for this quarter. The $930.00 reported is the net amount of $960.00 less $30.00 in returned prior period juror payments. </t>
  </si>
  <si>
    <t>Copier Lease-$90.96                    Postage Lease-$12.39</t>
  </si>
  <si>
    <t>Cell I15 is for legal fees.</t>
  </si>
  <si>
    <t>Jurors summoned were actually paid in April that's why we don't have any payments under Juror payments.</t>
  </si>
  <si>
    <t xml:space="preserve">Our actual cumulative overfunded amount is $122,260 due to the aforementioned $8,135 we had remaining from the April - June 2018 quarter. The overfunded amount shown in cell K45 is correct for this year. </t>
  </si>
  <si>
    <t xml:space="preserve">Jury costs are higher this quarter due to one grand jury and two petit juries. This kind of activity is higher than normal for Lafayette County. </t>
  </si>
  <si>
    <t>Licensing for Jury movies.</t>
  </si>
  <si>
    <t>(Late submission as of 05/17/2019 - verified by CCOC)</t>
  </si>
  <si>
    <t>Annual printing of juror summons cost is in this quarter</t>
  </si>
  <si>
    <t>Sign language interpreters and general liability insurance</t>
  </si>
  <si>
    <t>(Updated submission as of 04/22/2019 - verified by CCOC)</t>
  </si>
  <si>
    <t>1)insurance 2)payments to 3rd part vendor for pay  card process</t>
  </si>
  <si>
    <t>No Jury Payroll expenses as these are included in the other line for the interlocal agreement paid to the County.</t>
  </si>
  <si>
    <t>No Jury payroll expenses as these are included in the other line for the Interlocal Agreement expenses paid to the County.  Jury payments have been higher than expected due to more juror selections.</t>
  </si>
  <si>
    <t>Freight Charges</t>
  </si>
  <si>
    <t>Temporary Services and Maintenance</t>
  </si>
  <si>
    <t>The $4039.18 is still reflected in the total jury revenue funding but it should be reduced since it was for the previous fiscal year ending in June of 2018.  This continues to make the report total wrong.  We have several additional weeks of trials in addition to a three week civil trial in February so the expenses were higher for service days and meals. (Spoke with Clerk Hayward on 04/22/2019 - made adjustment to Oct-Nov-Dec JAC Funded Amount (cell ref. H43). No further action required. - JWD)</t>
  </si>
  <si>
    <t>Personnel Expenses have increased due to charging the correct employee to jury, the employee that does jury has a higher rate.</t>
  </si>
  <si>
    <t>Mileage paid for travel between courthouse locations and office equipment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</si>
</sst>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_(* #,##0_);_(* \(#,##0\);_(* &quot;-&quot;??_);_(@_)"/>
  </numFmts>
  <fonts count="30" x14ac:knownFonts="1">
    <font>
      <sz val="11"/>
      <color theme="1"/>
      <name val="Franklin Gothic Book"/>
      <family val="2"/>
      <scheme val="minor"/>
    </font>
    <font>
      <b/>
      <sz val="16"/>
      <color theme="1"/>
      <name val="Franklin Gothic Book"/>
      <family val="2"/>
      <scheme val="minor"/>
    </font>
    <font>
      <b/>
      <sz val="12"/>
      <color theme="1"/>
      <name val="Franklin Gothic Book"/>
      <family val="2"/>
      <scheme val="minor"/>
    </font>
    <font>
      <sz val="16"/>
      <color theme="1"/>
      <name val="Franklin Gothic Book"/>
      <family val="2"/>
      <scheme val="minor"/>
    </font>
    <font>
      <b/>
      <sz val="14"/>
      <color theme="1"/>
      <name val="Franklin Gothic Book"/>
      <family val="2"/>
      <scheme val="minor"/>
    </font>
    <font>
      <sz val="14"/>
      <color theme="1"/>
      <name val="Franklin Gothic Book"/>
      <family val="2"/>
      <scheme val="minor"/>
    </font>
    <font>
      <sz val="10"/>
      <color indexed="8"/>
      <name val="Arial"/>
      <family val="2"/>
    </font>
    <font>
      <b/>
      <sz val="11"/>
      <color indexed="8"/>
      <name val="Calibri"/>
      <family val="2"/>
    </font>
    <font>
      <sz val="12"/>
      <color theme="1"/>
      <name val="Franklin Gothic Book"/>
      <family val="2"/>
      <scheme val="minor"/>
    </font>
    <font>
      <b/>
      <sz val="12"/>
      <color rgb="FFFF0000"/>
      <name val="Franklin Gothic Book"/>
      <family val="2"/>
      <scheme val="minor"/>
    </font>
    <font>
      <sz val="14"/>
      <color theme="1"/>
      <name val="Franklin Gothic Demi"/>
      <family val="2"/>
      <scheme val="major"/>
    </font>
    <font>
      <sz val="12"/>
      <color theme="1"/>
      <name val="Franklin Gothic Demi"/>
      <family val="2"/>
      <scheme val="major"/>
    </font>
    <font>
      <sz val="10"/>
      <name val="Arial"/>
      <family val="2"/>
    </font>
    <font>
      <sz val="10"/>
      <color theme="0"/>
      <name val="Franklin Gothic Book"/>
      <family val="2"/>
      <scheme val="minor"/>
    </font>
    <font>
      <sz val="10"/>
      <name val="Franklin Gothic Book"/>
      <family val="2"/>
      <scheme val="minor"/>
    </font>
    <font>
      <sz val="10"/>
      <color theme="0"/>
      <name val="Franklin Gothic Demi"/>
      <family val="2"/>
      <scheme val="major"/>
    </font>
    <font>
      <sz val="11"/>
      <color theme="1"/>
      <name val="Franklin Gothic Demi"/>
      <family val="2"/>
      <scheme val="major"/>
    </font>
    <font>
      <sz val="16"/>
      <color theme="1"/>
      <name val="Franklin Gothic Demi"/>
      <family val="2"/>
      <scheme val="major"/>
    </font>
    <font>
      <b/>
      <sz val="16"/>
      <color theme="1"/>
      <name val="Franklin Gothic Demi"/>
      <family val="2"/>
      <scheme val="major"/>
    </font>
    <font>
      <b/>
      <sz val="12"/>
      <color theme="1"/>
      <name val="Franklin Gothic Demi"/>
      <family val="2"/>
      <scheme val="major"/>
    </font>
    <font>
      <sz val="11"/>
      <name val="Franklin Gothic Demi"/>
      <family val="2"/>
      <scheme val="major"/>
    </font>
    <font>
      <sz val="11"/>
      <name val="Franklin Gothic Book"/>
      <family val="2"/>
      <scheme val="minor"/>
    </font>
    <font>
      <sz val="11"/>
      <color theme="1"/>
      <name val="Franklin Gothic Book"/>
      <family val="2"/>
      <scheme val="minor"/>
    </font>
    <font>
      <b/>
      <sz val="11"/>
      <color theme="0"/>
      <name val="Franklin Gothic Book"/>
      <family val="2"/>
      <scheme val="minor"/>
    </font>
    <font>
      <sz val="18"/>
      <color theme="4"/>
      <name val="Franklin Gothic Demi"/>
      <family val="2"/>
      <scheme val="major"/>
    </font>
    <font>
      <sz val="18"/>
      <color theme="1"/>
      <name val="Franklin Gothic Book"/>
      <family val="2"/>
      <scheme val="minor"/>
    </font>
    <font>
      <b/>
      <i/>
      <sz val="11"/>
      <name val="Franklin Gothic Book"/>
      <family val="2"/>
      <scheme val="minor"/>
    </font>
    <font>
      <b/>
      <sz val="11"/>
      <color theme="1"/>
      <name val="Franklin Gothic Book"/>
      <family val="2"/>
      <scheme val="minor"/>
    </font>
    <font>
      <b/>
      <sz val="11"/>
      <name val="Franklin Gothic Book"/>
      <family val="2"/>
      <scheme val="minor"/>
    </font>
    <font>
      <b/>
      <i/>
      <sz val="11"/>
      <color theme="1"/>
      <name val="Franklin Gothic Book"/>
      <family val="2"/>
      <scheme val="minor"/>
    </font>
  </fonts>
  <fills count="11">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bgColor indexed="64"/>
      </patternFill>
    </fill>
    <fill>
      <patternFill patternType="solid">
        <fgColor theme="0" tint="-0.34998626667073579"/>
        <bgColor indexed="64"/>
      </patternFill>
    </fill>
    <fill>
      <patternFill patternType="solid">
        <fgColor theme="5"/>
        <bgColor indexed="64"/>
      </patternFill>
    </fill>
    <fill>
      <patternFill patternType="solid">
        <fgColor rgb="FFFFC0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ck">
        <color indexed="64"/>
      </bottom>
      <diagonal/>
    </border>
    <border>
      <left style="medium">
        <color indexed="64"/>
      </left>
      <right/>
      <top style="medium">
        <color indexed="64"/>
      </top>
      <bottom/>
      <diagonal/>
    </border>
    <border>
      <left/>
      <right/>
      <top style="medium">
        <color indexed="64"/>
      </top>
      <bottom/>
      <diagonal/>
    </border>
    <border>
      <left style="thin">
        <color auto="1"/>
      </left>
      <right style="medium">
        <color indexed="64"/>
      </right>
      <top style="medium">
        <color indexed="64"/>
      </top>
      <bottom style="thick">
        <color auto="1"/>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indexed="64"/>
      </top>
      <bottom style="double">
        <color indexed="64"/>
      </bottom>
      <diagonal/>
    </border>
  </borders>
  <cellStyleXfs count="8">
    <xf numFmtId="0" fontId="0" fillId="0" borderId="0"/>
    <xf numFmtId="0" fontId="6" fillId="0" borderId="0"/>
    <xf numFmtId="0" fontId="12" fillId="0" borderId="0"/>
    <xf numFmtId="0" fontId="12" fillId="0" borderId="0"/>
    <xf numFmtId="0" fontId="21" fillId="6" borderId="19">
      <alignment horizontal="center" vertical="center"/>
      <protection locked="0"/>
    </xf>
    <xf numFmtId="0" fontId="21" fillId="5" borderId="19">
      <alignment horizontal="center" vertical="center"/>
      <protection locked="0"/>
    </xf>
    <xf numFmtId="44" fontId="22" fillId="0" borderId="0" applyFont="0" applyFill="0" applyBorder="0" applyAlignment="0" applyProtection="0"/>
    <xf numFmtId="43" fontId="22" fillId="0" borderId="0" applyFont="0" applyFill="0" applyBorder="0" applyAlignment="0" applyProtection="0"/>
  </cellStyleXfs>
  <cellXfs count="171">
    <xf numFmtId="0" fontId="0" fillId="0" borderId="0" xfId="0"/>
    <xf numFmtId="0" fontId="0" fillId="0" borderId="0" xfId="0" applyProtection="1"/>
    <xf numFmtId="0" fontId="2" fillId="0" borderId="0" xfId="0" applyFont="1" applyProtection="1"/>
    <xf numFmtId="0" fontId="7" fillId="0" borderId="0" xfId="1" applyFont="1" applyFill="1" applyBorder="1" applyAlignment="1" applyProtection="1">
      <alignment wrapText="1"/>
    </xf>
    <xf numFmtId="0" fontId="0" fillId="0" borderId="4" xfId="0" applyBorder="1" applyProtection="1"/>
    <xf numFmtId="0" fontId="3" fillId="0" borderId="4" xfId="0" applyFont="1" applyBorder="1" applyAlignment="1" applyProtection="1">
      <alignment horizontal="centerContinuous" vertical="center"/>
    </xf>
    <xf numFmtId="0" fontId="0" fillId="0" borderId="6" xfId="0" applyBorder="1" applyProtection="1"/>
    <xf numFmtId="0" fontId="0" fillId="0" borderId="0" xfId="0" applyBorder="1" applyProtection="1"/>
    <xf numFmtId="0" fontId="3" fillId="0" borderId="0" xfId="0" applyFont="1" applyBorder="1" applyProtection="1"/>
    <xf numFmtId="0" fontId="8" fillId="0" borderId="0" xfId="0" applyFont="1" applyBorder="1" applyAlignment="1" applyProtection="1">
      <alignment horizontal="right" indent="2"/>
    </xf>
    <xf numFmtId="0" fontId="3" fillId="0" borderId="0" xfId="0" applyFont="1" applyBorder="1" applyAlignment="1" applyProtection="1">
      <alignment horizontal="centerContinuous" vertical="center"/>
    </xf>
    <xf numFmtId="0" fontId="3" fillId="0" borderId="0" xfId="0" applyFont="1" applyBorder="1" applyAlignment="1" applyProtection="1">
      <alignment horizontal="right"/>
    </xf>
    <xf numFmtId="0" fontId="0" fillId="2" borderId="0" xfId="0" applyFill="1" applyBorder="1" applyProtection="1"/>
    <xf numFmtId="0" fontId="0" fillId="2" borderId="6" xfId="0" applyFill="1" applyBorder="1" applyProtection="1"/>
    <xf numFmtId="0" fontId="0" fillId="2" borderId="11" xfId="0" applyFill="1" applyBorder="1" applyProtection="1"/>
    <xf numFmtId="0" fontId="0" fillId="2" borderId="12" xfId="0" applyFill="1" applyBorder="1" applyProtection="1"/>
    <xf numFmtId="0" fontId="0" fillId="0" borderId="11" xfId="0" applyBorder="1" applyProtection="1"/>
    <xf numFmtId="0" fontId="0" fillId="0" borderId="12" xfId="0" applyBorder="1" applyProtection="1"/>
    <xf numFmtId="0" fontId="3" fillId="2" borderId="0" xfId="0" applyFont="1" applyFill="1" applyBorder="1" applyAlignment="1" applyProtection="1">
      <alignment horizontal="centerContinuous"/>
    </xf>
    <xf numFmtId="0" fontId="0" fillId="0" borderId="6" xfId="0" applyFill="1" applyBorder="1" applyProtection="1"/>
    <xf numFmtId="0" fontId="0" fillId="0" borderId="0" xfId="0" applyFill="1" applyBorder="1" applyProtection="1"/>
    <xf numFmtId="0" fontId="3" fillId="0" borderId="0" xfId="0" applyFont="1" applyFill="1" applyBorder="1" applyProtection="1"/>
    <xf numFmtId="0" fontId="3" fillId="0" borderId="0" xfId="0" applyFont="1" applyFill="1" applyBorder="1" applyAlignment="1" applyProtection="1">
      <alignment horizontal="right" indent="2"/>
    </xf>
    <xf numFmtId="0" fontId="1" fillId="0" borderId="0" xfId="0" applyFont="1" applyFill="1" applyBorder="1" applyProtection="1"/>
    <xf numFmtId="0" fontId="3" fillId="0" borderId="4" xfId="0" applyFont="1" applyBorder="1" applyAlignment="1" applyProtection="1">
      <alignment horizontal="center" vertical="center"/>
    </xf>
    <xf numFmtId="0" fontId="8" fillId="0" borderId="6" xfId="0" applyFont="1" applyBorder="1" applyAlignment="1" applyProtection="1">
      <alignment vertical="top" wrapText="1"/>
    </xf>
    <xf numFmtId="0" fontId="8" fillId="0" borderId="0" xfId="0" applyFont="1" applyBorder="1" applyAlignment="1" applyProtection="1">
      <alignment vertical="top" wrapText="1"/>
    </xf>
    <xf numFmtId="0" fontId="8" fillId="2" borderId="0" xfId="0" applyFont="1" applyFill="1" applyBorder="1" applyAlignment="1" applyProtection="1">
      <alignment vertical="top" wrapText="1"/>
    </xf>
    <xf numFmtId="0" fontId="5" fillId="2" borderId="0" xfId="0" applyFont="1" applyFill="1" applyBorder="1" applyAlignment="1" applyProtection="1">
      <alignment vertical="top" wrapText="1"/>
    </xf>
    <xf numFmtId="0" fontId="7" fillId="2" borderId="0" xfId="1" applyFont="1" applyFill="1" applyBorder="1" applyAlignment="1" applyProtection="1">
      <alignment wrapText="1"/>
    </xf>
    <xf numFmtId="0" fontId="0" fillId="2" borderId="8" xfId="0" applyFill="1" applyBorder="1" applyProtection="1"/>
    <xf numFmtId="0" fontId="0" fillId="0" borderId="9" xfId="0" applyBorder="1" applyProtection="1"/>
    <xf numFmtId="0" fontId="0" fillId="0" borderId="10" xfId="0" applyBorder="1" applyProtection="1"/>
    <xf numFmtId="0" fontId="7" fillId="0" borderId="10" xfId="1" applyFont="1" applyFill="1" applyBorder="1" applyAlignment="1" applyProtection="1">
      <alignment wrapText="1"/>
    </xf>
    <xf numFmtId="0" fontId="10" fillId="0" borderId="3" xfId="0" applyFont="1" applyBorder="1" applyAlignment="1" applyProtection="1">
      <alignment horizontal="left" vertical="center"/>
    </xf>
    <xf numFmtId="0" fontId="11" fillId="0" borderId="2"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3" fillId="2" borderId="0" xfId="2" applyFont="1" applyFill="1" applyAlignment="1" applyProtection="1">
      <alignment wrapText="1"/>
    </xf>
    <xf numFmtId="0" fontId="14" fillId="0" borderId="0" xfId="2" applyFont="1" applyProtection="1"/>
    <xf numFmtId="0" fontId="13" fillId="2" borderId="3" xfId="2" applyFont="1" applyFill="1" applyBorder="1" applyProtection="1"/>
    <xf numFmtId="0" fontId="13" fillId="2" borderId="4" xfId="2" applyFont="1" applyFill="1" applyBorder="1" applyProtection="1"/>
    <xf numFmtId="0" fontId="13" fillId="2" borderId="17" xfId="2" applyFont="1" applyFill="1" applyBorder="1" applyProtection="1"/>
    <xf numFmtId="0" fontId="14" fillId="0" borderId="6" xfId="2" applyFont="1" applyBorder="1" applyProtection="1"/>
    <xf numFmtId="0" fontId="14" fillId="0" borderId="0" xfId="2" applyFont="1" applyBorder="1" applyProtection="1"/>
    <xf numFmtId="0" fontId="14" fillId="0" borderId="8" xfId="2" applyFont="1" applyBorder="1" applyProtection="1"/>
    <xf numFmtId="0" fontId="13" fillId="2" borderId="0" xfId="2" applyFont="1" applyFill="1" applyProtection="1"/>
    <xf numFmtId="14" fontId="14" fillId="4" borderId="0" xfId="2" applyNumberFormat="1" applyFont="1" applyFill="1" applyProtection="1">
      <protection locked="0"/>
    </xf>
    <xf numFmtId="0" fontId="14" fillId="4" borderId="0" xfId="2" applyFont="1" applyFill="1" applyProtection="1">
      <protection locked="0"/>
    </xf>
    <xf numFmtId="14" fontId="14" fillId="0" borderId="0" xfId="2" applyNumberFormat="1" applyFont="1" applyProtection="1"/>
    <xf numFmtId="0" fontId="14" fillId="0" borderId="9" xfId="2" applyFont="1" applyBorder="1" applyProtection="1"/>
    <xf numFmtId="0" fontId="14" fillId="0" borderId="10" xfId="2" applyFont="1" applyBorder="1" applyProtection="1"/>
    <xf numFmtId="0" fontId="14" fillId="0" borderId="18" xfId="2" applyFont="1" applyBorder="1" applyProtection="1"/>
    <xf numFmtId="1" fontId="14" fillId="0" borderId="0" xfId="2" applyNumberFormat="1" applyFont="1" applyProtection="1"/>
    <xf numFmtId="44" fontId="14" fillId="0" borderId="0" xfId="2" applyNumberFormat="1" applyFont="1" applyProtection="1"/>
    <xf numFmtId="0" fontId="14" fillId="0" borderId="0" xfId="2" applyNumberFormat="1" applyFont="1" applyProtection="1"/>
    <xf numFmtId="0" fontId="14" fillId="0" borderId="0" xfId="3" applyFont="1"/>
    <xf numFmtId="0" fontId="12" fillId="0" borderId="0" xfId="3"/>
    <xf numFmtId="0" fontId="13" fillId="2" borderId="0" xfId="3" applyFont="1" applyFill="1" applyAlignment="1">
      <alignment horizontal="center" wrapText="1"/>
    </xf>
    <xf numFmtId="0" fontId="10" fillId="0" borderId="6" xfId="0" applyFont="1" applyBorder="1" applyAlignment="1" applyProtection="1">
      <alignment horizontal="left" vertical="center"/>
    </xf>
    <xf numFmtId="0" fontId="11" fillId="0" borderId="0" xfId="0" applyFont="1" applyBorder="1" applyAlignment="1" applyProtection="1">
      <alignment horizontal="left"/>
    </xf>
    <xf numFmtId="7" fontId="8" fillId="0" borderId="0" xfId="0" applyNumberFormat="1" applyFont="1" applyBorder="1" applyAlignment="1" applyProtection="1">
      <alignment horizontal="right" indent="2"/>
    </xf>
    <xf numFmtId="0" fontId="20" fillId="0" borderId="0" xfId="0" applyFont="1" applyAlignment="1" applyProtection="1">
      <alignment horizontal="right" vertical="center"/>
    </xf>
    <xf numFmtId="0" fontId="8" fillId="2" borderId="6" xfId="0" applyFont="1" applyFill="1" applyBorder="1" applyAlignment="1" applyProtection="1">
      <alignment vertical="top" wrapText="1"/>
    </xf>
    <xf numFmtId="0" fontId="21" fillId="5" borderId="19" xfId="4" applyFill="1" applyAlignment="1" applyProtection="1">
      <alignment horizontal="center" vertical="center"/>
      <protection locked="0"/>
    </xf>
    <xf numFmtId="44" fontId="14" fillId="0" borderId="0" xfId="6" applyFont="1"/>
    <xf numFmtId="0" fontId="13" fillId="2" borderId="0" xfId="3" applyFont="1" applyFill="1" applyAlignment="1">
      <alignment wrapText="1"/>
    </xf>
    <xf numFmtId="0" fontId="12" fillId="0" borderId="0" xfId="3" applyAlignment="1">
      <alignment wrapText="1"/>
    </xf>
    <xf numFmtId="7" fontId="0" fillId="0" borderId="0" xfId="0" applyNumberFormat="1"/>
    <xf numFmtId="0" fontId="0" fillId="0" borderId="0" xfId="0" applyProtection="1">
      <protection locked="0"/>
    </xf>
    <xf numFmtId="0" fontId="17" fillId="0" borderId="5" xfId="0" applyFont="1" applyBorder="1" applyAlignment="1" applyProtection="1">
      <alignment horizontal="center" vertical="center" wrapText="1"/>
    </xf>
    <xf numFmtId="0" fontId="2" fillId="0" borderId="0" xfId="0" applyFont="1" applyFill="1" applyBorder="1" applyAlignment="1" applyProtection="1">
      <alignment horizontal="center" vertical="center" textRotation="90"/>
    </xf>
    <xf numFmtId="0" fontId="0" fillId="0" borderId="8" xfId="0" applyBorder="1" applyProtection="1"/>
    <xf numFmtId="0" fontId="24" fillId="0" borderId="0" xfId="0" applyFont="1" applyAlignment="1" applyProtection="1">
      <alignment vertical="center"/>
    </xf>
    <xf numFmtId="0" fontId="25" fillId="0" borderId="0" xfId="0" applyFont="1"/>
    <xf numFmtId="44" fontId="0" fillId="6" borderId="1" xfId="0" applyNumberFormat="1" applyFont="1" applyFill="1" applyBorder="1" applyProtection="1">
      <protection locked="0"/>
    </xf>
    <xf numFmtId="44" fontId="0" fillId="6" borderId="14" xfId="0" applyNumberFormat="1" applyFont="1" applyFill="1" applyBorder="1" applyProtection="1">
      <protection locked="0"/>
    </xf>
    <xf numFmtId="44" fontId="0" fillId="5" borderId="1" xfId="0" applyNumberFormat="1" applyFont="1" applyFill="1" applyBorder="1" applyProtection="1">
      <protection locked="0"/>
    </xf>
    <xf numFmtId="0" fontId="0" fillId="2" borderId="1" xfId="0" applyFill="1" applyBorder="1" applyProtection="1"/>
    <xf numFmtId="0" fontId="11" fillId="0" borderId="1" xfId="0" applyFont="1" applyBorder="1" applyAlignment="1" applyProtection="1">
      <alignment horizontal="center" vertical="center" wrapText="1"/>
    </xf>
    <xf numFmtId="0" fontId="5" fillId="2" borderId="1" xfId="0" applyFont="1" applyFill="1" applyBorder="1" applyProtection="1"/>
    <xf numFmtId="44" fontId="16" fillId="6" borderId="1" xfId="0" applyNumberFormat="1" applyFont="1" applyFill="1" applyBorder="1" applyProtection="1">
      <protection locked="0"/>
    </xf>
    <xf numFmtId="0" fontId="1" fillId="0" borderId="13" xfId="0" applyFont="1" applyBorder="1" applyAlignment="1" applyProtection="1">
      <alignment horizontal="centerContinuous" vertical="center" wrapText="1"/>
    </xf>
    <xf numFmtId="0" fontId="1" fillId="0" borderId="35" xfId="0" applyFont="1" applyBorder="1" applyAlignment="1" applyProtection="1">
      <alignment horizontal="centerContinuous" vertical="center" wrapText="1"/>
    </xf>
    <xf numFmtId="0" fontId="0" fillId="2" borderId="31" xfId="0" applyFill="1" applyBorder="1" applyProtection="1"/>
    <xf numFmtId="0" fontId="1" fillId="0" borderId="26" xfId="0" applyFont="1" applyBorder="1" applyAlignment="1" applyProtection="1">
      <alignment horizontal="centerContinuous" vertical="center" wrapText="1"/>
    </xf>
    <xf numFmtId="0" fontId="11" fillId="0" borderId="28" xfId="0" applyFont="1" applyBorder="1" applyAlignment="1" applyProtection="1">
      <alignment horizontal="center" vertical="center" wrapText="1"/>
    </xf>
    <xf numFmtId="0" fontId="0" fillId="2" borderId="23" xfId="0" applyFill="1" applyBorder="1" applyProtection="1"/>
    <xf numFmtId="0" fontId="17" fillId="0" borderId="26" xfId="0" applyFont="1" applyBorder="1" applyAlignment="1" applyProtection="1">
      <alignment horizontal="center" vertical="center" wrapText="1"/>
    </xf>
    <xf numFmtId="0" fontId="0" fillId="2" borderId="28" xfId="0" applyFill="1" applyBorder="1" applyProtection="1"/>
    <xf numFmtId="0" fontId="0" fillId="2" borderId="27" xfId="0" applyFill="1" applyBorder="1" applyProtection="1"/>
    <xf numFmtId="44" fontId="16" fillId="5" borderId="1" xfId="0" applyNumberFormat="1" applyFont="1" applyFill="1" applyBorder="1" applyProtection="1">
      <protection locked="0"/>
    </xf>
    <xf numFmtId="44" fontId="16" fillId="5" borderId="14" xfId="0" applyNumberFormat="1" applyFont="1" applyFill="1" applyBorder="1" applyProtection="1">
      <protection locked="0"/>
    </xf>
    <xf numFmtId="44" fontId="16" fillId="6" borderId="14" xfId="0" applyNumberFormat="1" applyFont="1" applyFill="1" applyBorder="1" applyProtection="1">
      <protection locked="0"/>
    </xf>
    <xf numFmtId="44" fontId="0" fillId="0" borderId="0" xfId="6" applyFont="1"/>
    <xf numFmtId="44" fontId="28" fillId="9" borderId="0" xfId="6" applyFont="1" applyFill="1"/>
    <xf numFmtId="164" fontId="2" fillId="0" borderId="0" xfId="7" applyNumberFormat="1" applyFont="1"/>
    <xf numFmtId="0" fontId="27" fillId="0" borderId="0" xfId="0" applyFont="1"/>
    <xf numFmtId="44" fontId="27" fillId="0" borderId="0" xfId="6" applyFont="1"/>
    <xf numFmtId="44" fontId="27" fillId="0" borderId="43" xfId="0" applyNumberFormat="1" applyFont="1" applyBorder="1"/>
    <xf numFmtId="0" fontId="29" fillId="0" borderId="0" xfId="0" applyFont="1" applyAlignment="1">
      <alignment horizontal="center" vertical="center"/>
    </xf>
    <xf numFmtId="0" fontId="0" fillId="0" borderId="0" xfId="0" applyFill="1"/>
    <xf numFmtId="7" fontId="0" fillId="0" borderId="0" xfId="0" applyNumberFormat="1" applyFill="1"/>
    <xf numFmtId="49" fontId="0" fillId="0" borderId="0" xfId="0" applyNumberFormat="1"/>
    <xf numFmtId="0" fontId="23" fillId="2" borderId="1" xfId="0" applyFont="1" applyFill="1" applyBorder="1"/>
    <xf numFmtId="49" fontId="0" fillId="0" borderId="1" xfId="0" applyNumberFormat="1" applyBorder="1"/>
    <xf numFmtId="49" fontId="0" fillId="0" borderId="1" xfId="0" applyNumberFormat="1" applyBorder="1" applyAlignment="1">
      <alignment wrapText="1"/>
    </xf>
    <xf numFmtId="44" fontId="0" fillId="9" borderId="0" xfId="6" applyFont="1" applyFill="1"/>
    <xf numFmtId="44" fontId="27" fillId="9" borderId="0" xfId="6" applyFont="1" applyFill="1"/>
    <xf numFmtId="44" fontId="0" fillId="0" borderId="0" xfId="0" applyNumberFormat="1"/>
    <xf numFmtId="44" fontId="27" fillId="0" borderId="43" xfId="6" applyFont="1" applyBorder="1"/>
    <xf numFmtId="44" fontId="27" fillId="10" borderId="0" xfId="6" applyFont="1" applyFill="1"/>
    <xf numFmtId="44" fontId="0" fillId="8" borderId="1" xfId="0" applyNumberFormat="1" applyFont="1" applyFill="1" applyBorder="1" applyProtection="1">
      <protection hidden="1"/>
    </xf>
    <xf numFmtId="44" fontId="10" fillId="8" borderId="36" xfId="0" applyNumberFormat="1" applyFont="1" applyFill="1" applyBorder="1" applyProtection="1">
      <protection hidden="1"/>
    </xf>
    <xf numFmtId="44" fontId="0" fillId="8" borderId="14" xfId="0" applyNumberFormat="1" applyFont="1" applyFill="1" applyBorder="1" applyProtection="1">
      <protection hidden="1"/>
    </xf>
    <xf numFmtId="44" fontId="11" fillId="8" borderId="30" xfId="0" applyNumberFormat="1" applyFont="1" applyFill="1" applyBorder="1" applyProtection="1">
      <protection hidden="1"/>
    </xf>
    <xf numFmtId="44" fontId="11" fillId="8" borderId="37" xfId="0" applyNumberFormat="1" applyFont="1" applyFill="1" applyBorder="1" applyProtection="1">
      <protection hidden="1"/>
    </xf>
    <xf numFmtId="44" fontId="10" fillId="8" borderId="38" xfId="0" applyNumberFormat="1" applyFont="1" applyFill="1" applyBorder="1" applyProtection="1">
      <protection hidden="1"/>
    </xf>
    <xf numFmtId="44" fontId="16" fillId="8" borderId="27" xfId="0" applyNumberFormat="1" applyFont="1" applyFill="1" applyBorder="1" applyProtection="1">
      <protection hidden="1"/>
    </xf>
    <xf numFmtId="44" fontId="16" fillId="8" borderId="29" xfId="0" applyNumberFormat="1" applyFont="1" applyFill="1" applyBorder="1" applyProtection="1">
      <protection hidden="1"/>
    </xf>
    <xf numFmtId="44" fontId="16" fillId="8" borderId="1" xfId="0" applyNumberFormat="1" applyFont="1" applyFill="1" applyBorder="1" applyProtection="1">
      <protection hidden="1"/>
    </xf>
    <xf numFmtId="44" fontId="16" fillId="8" borderId="14" xfId="0" applyNumberFormat="1" applyFont="1" applyFill="1" applyBorder="1" applyProtection="1">
      <protection hidden="1"/>
    </xf>
    <xf numFmtId="44" fontId="11" fillId="8" borderId="38" xfId="0" applyNumberFormat="1" applyFont="1" applyFill="1" applyBorder="1" applyProtection="1">
      <protection hidden="1"/>
    </xf>
    <xf numFmtId="0" fontId="11" fillId="0" borderId="28" xfId="0" applyFont="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hidden="1"/>
    </xf>
    <xf numFmtId="44" fontId="16" fillId="8" borderId="26" xfId="0" applyNumberFormat="1" applyFont="1" applyFill="1" applyBorder="1" applyProtection="1">
      <protection hidden="1"/>
    </xf>
    <xf numFmtId="44" fontId="16" fillId="8" borderId="25" xfId="0" applyNumberFormat="1" applyFont="1" applyFill="1" applyBorder="1" applyProtection="1">
      <protection hidden="1"/>
    </xf>
    <xf numFmtId="44" fontId="10" fillId="8" borderId="28" xfId="0" applyNumberFormat="1" applyFont="1" applyFill="1" applyBorder="1" applyProtection="1">
      <protection hidden="1"/>
    </xf>
    <xf numFmtId="44" fontId="10" fillId="8" borderId="26" xfId="0" applyNumberFormat="1" applyFont="1" applyFill="1" applyBorder="1" applyProtection="1">
      <protection hidden="1"/>
    </xf>
    <xf numFmtId="44" fontId="17" fillId="8" borderId="34" xfId="0" applyNumberFormat="1" applyFont="1" applyFill="1" applyBorder="1" applyProtection="1">
      <protection hidden="1"/>
    </xf>
    <xf numFmtId="44" fontId="17" fillId="8" borderId="39" xfId="0" applyNumberFormat="1" applyFont="1" applyFill="1" applyBorder="1" applyProtection="1">
      <protection hidden="1"/>
    </xf>
    <xf numFmtId="44" fontId="17" fillId="8" borderId="36" xfId="0" applyNumberFormat="1" applyFont="1" applyFill="1" applyBorder="1" applyProtection="1">
      <protection hidden="1"/>
    </xf>
    <xf numFmtId="44" fontId="10" fillId="8" borderId="1" xfId="0" applyNumberFormat="1" applyFont="1" applyFill="1" applyBorder="1" applyProtection="1">
      <protection hidden="1"/>
    </xf>
    <xf numFmtId="44" fontId="11" fillId="8" borderId="7" xfId="0" applyNumberFormat="1" applyFont="1" applyFill="1" applyBorder="1" applyProtection="1">
      <protection hidden="1"/>
    </xf>
    <xf numFmtId="44" fontId="16" fillId="8" borderId="7" xfId="0" applyNumberFormat="1" applyFont="1" applyFill="1" applyBorder="1" applyProtection="1">
      <protection hidden="1"/>
    </xf>
    <xf numFmtId="44" fontId="16" fillId="8" borderId="16" xfId="0" applyNumberFormat="1" applyFont="1" applyFill="1" applyBorder="1" applyProtection="1">
      <protection hidden="1"/>
    </xf>
    <xf numFmtId="0" fontId="0" fillId="8" borderId="41" xfId="0" applyFont="1" applyFill="1" applyBorder="1" applyAlignment="1" applyProtection="1">
      <alignment vertical="top" wrapText="1"/>
      <protection hidden="1"/>
    </xf>
    <xf numFmtId="0" fontId="21" fillId="8" borderId="19" xfId="4" applyFont="1" applyFill="1" applyAlignment="1" applyProtection="1">
      <alignment vertical="center"/>
    </xf>
    <xf numFmtId="0" fontId="26" fillId="6" borderId="40" xfId="0" applyFont="1" applyFill="1" applyBorder="1" applyAlignment="1" applyProtection="1">
      <alignment vertical="top" wrapText="1"/>
      <protection locked="0"/>
    </xf>
    <xf numFmtId="0" fontId="26" fillId="6" borderId="21" xfId="0" applyFont="1" applyFill="1" applyBorder="1" applyAlignment="1" applyProtection="1">
      <alignment vertical="top" wrapText="1"/>
      <protection locked="0"/>
    </xf>
    <xf numFmtId="0" fontId="26" fillId="6" borderId="22" xfId="0" applyFont="1" applyFill="1" applyBorder="1" applyAlignment="1" applyProtection="1">
      <alignment vertical="top" wrapText="1"/>
      <protection locked="0"/>
    </xf>
    <xf numFmtId="0" fontId="26" fillId="8" borderId="40" xfId="0" applyFont="1" applyFill="1" applyBorder="1" applyAlignment="1" applyProtection="1">
      <alignment vertical="top" wrapText="1"/>
      <protection hidden="1"/>
    </xf>
    <xf numFmtId="0" fontId="26" fillId="8" borderId="21" xfId="0" applyFont="1" applyFill="1" applyBorder="1" applyAlignment="1" applyProtection="1">
      <alignment vertical="top" wrapText="1"/>
      <protection hidden="1"/>
    </xf>
    <xf numFmtId="0" fontId="26" fillId="8" borderId="22" xfId="0" applyFont="1" applyFill="1" applyBorder="1" applyAlignment="1" applyProtection="1">
      <alignment vertical="top" wrapText="1"/>
      <protection hidden="1"/>
    </xf>
    <xf numFmtId="0" fontId="4" fillId="2" borderId="1"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15" fillId="7" borderId="0" xfId="0" applyFont="1" applyFill="1" applyBorder="1" applyAlignment="1" applyProtection="1">
      <alignment horizontal="center" vertical="center" wrapText="1"/>
    </xf>
    <xf numFmtId="0" fontId="10" fillId="0" borderId="0" xfId="0" applyFont="1" applyBorder="1" applyAlignment="1" applyProtection="1">
      <alignment horizontal="right"/>
    </xf>
    <xf numFmtId="0" fontId="18" fillId="3" borderId="32" xfId="0" applyFont="1" applyFill="1" applyBorder="1" applyAlignment="1" applyProtection="1">
      <alignment horizontal="right" vertical="center"/>
    </xf>
    <xf numFmtId="0" fontId="18" fillId="3" borderId="33" xfId="0" applyFont="1" applyFill="1" applyBorder="1" applyAlignment="1" applyProtection="1">
      <alignment horizontal="right" vertical="center"/>
    </xf>
    <xf numFmtId="0" fontId="21" fillId="5" borderId="0" xfId="5" applyBorder="1" applyAlignment="1" applyProtection="1">
      <alignment horizontal="center" vertical="center"/>
      <protection locked="0"/>
    </xf>
    <xf numFmtId="0" fontId="21" fillId="6" borderId="0" xfId="4" applyBorder="1" applyAlignment="1" applyProtection="1">
      <alignment horizontal="center" vertical="center"/>
      <protection locked="0"/>
    </xf>
    <xf numFmtId="49" fontId="21" fillId="6" borderId="0" xfId="4" applyNumberFormat="1" applyBorder="1" applyAlignment="1" applyProtection="1">
      <alignment horizontal="center" vertical="center"/>
      <protection locked="0"/>
    </xf>
    <xf numFmtId="0" fontId="8" fillId="0" borderId="6"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19" fillId="0" borderId="0" xfId="0" applyFont="1" applyBorder="1" applyAlignment="1" applyProtection="1">
      <alignment horizontal="right" vertical="center"/>
    </xf>
    <xf numFmtId="0" fontId="8" fillId="0" borderId="15" xfId="0" applyFont="1" applyBorder="1" applyAlignment="1" applyProtection="1">
      <alignment horizontal="left" vertical="top" wrapText="1"/>
    </xf>
    <xf numFmtId="0" fontId="11" fillId="0" borderId="20" xfId="0" applyFont="1" applyBorder="1" applyAlignment="1" applyProtection="1">
      <alignment vertical="center" wrapText="1"/>
    </xf>
    <xf numFmtId="0" fontId="11" fillId="0" borderId="22" xfId="0" applyFont="1" applyBorder="1" applyAlignment="1" applyProtection="1">
      <alignment vertical="center" wrapText="1"/>
    </xf>
    <xf numFmtId="0" fontId="4" fillId="2" borderId="1" xfId="0" applyFont="1" applyFill="1" applyBorder="1" applyAlignment="1" applyProtection="1">
      <alignment horizontal="center"/>
    </xf>
    <xf numFmtId="0" fontId="4" fillId="2" borderId="24" xfId="0" applyFont="1" applyFill="1" applyBorder="1" applyAlignment="1" applyProtection="1">
      <alignment horizontal="center"/>
    </xf>
    <xf numFmtId="0" fontId="4" fillId="2" borderId="23" xfId="0" applyFont="1" applyFill="1" applyBorder="1" applyAlignment="1" applyProtection="1">
      <alignment horizontal="center"/>
    </xf>
    <xf numFmtId="0" fontId="8" fillId="0" borderId="0" xfId="0" applyFont="1" applyBorder="1" applyAlignment="1" applyProtection="1">
      <alignment horizontal="right" vertical="top" wrapText="1"/>
    </xf>
    <xf numFmtId="0" fontId="8" fillId="0" borderId="15" xfId="0" applyFont="1" applyBorder="1" applyAlignment="1" applyProtection="1">
      <alignment horizontal="right" vertical="top" wrapText="1"/>
    </xf>
    <xf numFmtId="0" fontId="0" fillId="0" borderId="21" xfId="0" applyBorder="1" applyAlignment="1">
      <alignment horizontal="left"/>
    </xf>
    <xf numFmtId="0" fontId="2" fillId="0"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3" fillId="2" borderId="3" xfId="0" applyFont="1" applyFill="1" applyBorder="1" applyAlignment="1">
      <alignment horizontal="center"/>
    </xf>
    <xf numFmtId="0" fontId="23" fillId="2" borderId="4" xfId="0" applyFont="1" applyFill="1" applyBorder="1" applyAlignment="1">
      <alignment horizontal="center"/>
    </xf>
    <xf numFmtId="0" fontId="23" fillId="2" borderId="17" xfId="0" applyFont="1" applyFill="1" applyBorder="1" applyAlignment="1">
      <alignment horizontal="center"/>
    </xf>
    <xf numFmtId="0" fontId="12" fillId="0" borderId="0" xfId="3" applyAlignment="1">
      <alignment horizontal="center"/>
    </xf>
    <xf numFmtId="0" fontId="0" fillId="6" borderId="42" xfId="0" applyFont="1" applyFill="1" applyBorder="1" applyAlignment="1" applyProtection="1">
      <alignment vertical="top" wrapText="1"/>
      <protection hidden="1"/>
    </xf>
  </cellXfs>
  <cellStyles count="8">
    <cellStyle name="Comma" xfId="7" builtinId="3"/>
    <cellStyle name="Currency" xfId="6" builtinId="4"/>
    <cellStyle name="Line 1 Report Info Fill in" xfId="4" xr:uid="{00000000-0005-0000-0000-000002000000}"/>
    <cellStyle name="Line 2 Report Information Fill In" xfId="5" xr:uid="{00000000-0005-0000-0000-000003000000}"/>
    <cellStyle name="Normal" xfId="0" builtinId="0"/>
    <cellStyle name="Normal 10 2" xfId="2" xr:uid="{00000000-0005-0000-0000-000005000000}"/>
    <cellStyle name="Normal 2" xfId="3" xr:uid="{00000000-0005-0000-0000-000006000000}"/>
    <cellStyle name="Normal_Sheet1" xfId="1" xr:uid="{00000000-0005-0000-0000-000007000000}"/>
  </cellStyles>
  <dxfs count="1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B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333375</xdr:colOff>
      <xdr:row>0</xdr:row>
      <xdr:rowOff>114300</xdr:rowOff>
    </xdr:from>
    <xdr:to>
      <xdr:col>10</xdr:col>
      <xdr:colOff>1012004</xdr:colOff>
      <xdr:row>2</xdr:row>
      <xdr:rowOff>290786</xdr:rowOff>
    </xdr:to>
    <xdr:pic>
      <xdr:nvPicPr>
        <xdr:cNvPr id="2" name="Picture 1">
          <a:extLst>
            <a:ext uri="{FF2B5EF4-FFF2-40B4-BE49-F238E27FC236}">
              <a16:creationId xmlns:a16="http://schemas.microsoft.com/office/drawing/2014/main" id="{30AACE9E-D0F4-4F51-A169-D022414C0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96575" y="114300"/>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55"/>
  <sheetViews>
    <sheetView tabSelected="1" zoomScale="55" zoomScaleNormal="55" zoomScaleSheetLayoutView="70" zoomScalePageLayoutView="40" workbookViewId="0">
      <selection activeCell="D4" sqref="D4:E4"/>
    </sheetView>
  </sheetViews>
  <sheetFormatPr defaultColWidth="8.88671875" defaultRowHeight="15.75" x14ac:dyDescent="0.3"/>
  <cols>
    <col min="1" max="1" width="6.77734375" style="1" customWidth="1"/>
    <col min="2" max="2" width="8.88671875" style="1"/>
    <col min="3" max="3" width="6.77734375" style="1" customWidth="1"/>
    <col min="4" max="4" width="2.6640625" style="1" customWidth="1"/>
    <col min="5" max="5" width="21.44140625" style="1" customWidth="1"/>
    <col min="6" max="6" width="22.21875" style="1" customWidth="1"/>
    <col min="7" max="10" width="18.33203125" style="1" customWidth="1"/>
    <col min="11" max="11" width="17.44140625" style="1" customWidth="1"/>
    <col min="12" max="18" width="15.77734375" style="1" customWidth="1"/>
    <col min="19" max="19" width="16.77734375" style="1" customWidth="1"/>
    <col min="20" max="24" width="15.77734375" style="1" customWidth="1"/>
    <col min="25" max="16384" width="8.88671875" style="1"/>
  </cols>
  <sheetData>
    <row r="1" spans="1:11" ht="26.25" customHeight="1" x14ac:dyDescent="0.4">
      <c r="A1" s="72" t="s">
        <v>161</v>
      </c>
      <c r="B1" s="73"/>
      <c r="C1" s="73"/>
      <c r="D1" s="73"/>
      <c r="E1" s="73"/>
      <c r="F1"/>
      <c r="G1"/>
      <c r="H1"/>
      <c r="I1"/>
      <c r="J1"/>
      <c r="K1"/>
    </row>
    <row r="2" spans="1:11" ht="18" customHeight="1" x14ac:dyDescent="0.4">
      <c r="A2" s="72" t="s">
        <v>197</v>
      </c>
      <c r="B2" s="73"/>
      <c r="C2" s="73"/>
      <c r="D2" s="73"/>
      <c r="E2" s="73"/>
      <c r="F2"/>
      <c r="G2"/>
      <c r="H2"/>
      <c r="I2"/>
      <c r="J2"/>
      <c r="K2"/>
    </row>
    <row r="3" spans="1:11" ht="34.5" customHeight="1" x14ac:dyDescent="0.3">
      <c r="A3"/>
      <c r="B3"/>
      <c r="C3"/>
      <c r="D3"/>
      <c r="E3"/>
      <c r="F3"/>
      <c r="G3"/>
      <c r="H3"/>
      <c r="I3"/>
      <c r="J3"/>
      <c r="K3"/>
    </row>
    <row r="4" spans="1:11" ht="27.95" customHeight="1" x14ac:dyDescent="0.3">
      <c r="A4"/>
      <c r="B4"/>
      <c r="C4" s="61" t="s">
        <v>169</v>
      </c>
      <c r="D4" s="151"/>
      <c r="E4" s="151"/>
      <c r="F4" s="61" t="s">
        <v>172</v>
      </c>
      <c r="G4" s="136" t="s">
        <v>150</v>
      </c>
      <c r="H4"/>
      <c r="I4"/>
      <c r="J4" s="145" t="s">
        <v>234</v>
      </c>
      <c r="K4" s="145"/>
    </row>
    <row r="5" spans="1:11" ht="27.95" customHeight="1" x14ac:dyDescent="0.3">
      <c r="A5"/>
      <c r="B5"/>
      <c r="C5" s="61" t="s">
        <v>170</v>
      </c>
      <c r="D5" s="149"/>
      <c r="E5" s="149"/>
      <c r="F5" s="61" t="s">
        <v>173</v>
      </c>
      <c r="G5" s="63">
        <v>1</v>
      </c>
      <c r="H5"/>
      <c r="I5"/>
      <c r="J5" s="68"/>
      <c r="K5"/>
    </row>
    <row r="6" spans="1:11" ht="27.95" customHeight="1" x14ac:dyDescent="0.3">
      <c r="A6"/>
      <c r="B6"/>
      <c r="C6" s="61" t="s">
        <v>171</v>
      </c>
      <c r="D6" s="150"/>
      <c r="E6" s="150"/>
      <c r="F6"/>
      <c r="G6"/>
      <c r="H6"/>
      <c r="I6"/>
      <c r="J6"/>
      <c r="K6"/>
    </row>
    <row r="7" spans="1:11" ht="23.25" customHeight="1" thickBot="1" x14ac:dyDescent="0.35">
      <c r="E7" s="2"/>
      <c r="F7" s="2"/>
    </row>
    <row r="8" spans="1:11" ht="54" x14ac:dyDescent="0.3">
      <c r="B8" s="34" t="s">
        <v>0</v>
      </c>
      <c r="C8" s="4"/>
      <c r="D8" s="4"/>
      <c r="E8" s="4"/>
      <c r="F8" s="5"/>
      <c r="G8" s="81" t="s">
        <v>199</v>
      </c>
      <c r="H8" s="81" t="s">
        <v>200</v>
      </c>
      <c r="I8" s="81" t="s">
        <v>201</v>
      </c>
      <c r="J8" s="82" t="s">
        <v>202</v>
      </c>
      <c r="K8" s="84" t="s">
        <v>96</v>
      </c>
    </row>
    <row r="9" spans="1:11" ht="41.25" customHeight="1" thickBot="1" x14ac:dyDescent="0.4">
      <c r="B9" s="152" t="s">
        <v>92</v>
      </c>
      <c r="C9" s="153"/>
      <c r="D9" s="153"/>
      <c r="E9" s="153"/>
      <c r="F9" s="155"/>
      <c r="G9" s="111">
        <f>IFERROR(INDEX(LookupDataActuals!G$3:G$1208,MATCH(1,INDEX(($D$4=LookupDataActuals!$A$3:$A$1208)*(LookupDataActuals!$E3=LookupDataActuals!$E$3:$E$1208)*(LookupDataActuals!$F3=LookupDataActuals!$F$3:$F$1208),0),0)),0)</f>
        <v>0</v>
      </c>
      <c r="H9" s="111">
        <f>IFERROR(INDEX(LookupDataActuals!H$3:H$1208,MATCH(1,INDEX(($D$4=LookupDataActuals!$A$3:$A$1208)*(LookupDataActuals!$E3=LookupDataActuals!$E$3:$E$1208)*(LookupDataActuals!$F3=LookupDataActuals!$F$3:$F$1208),0),0)),0)</f>
        <v>0</v>
      </c>
      <c r="I9" s="111">
        <f>IFERROR(INDEX(LookupDataActuals!K$3:K$1208,MATCH(1,INDEX(($D$4=LookupDataActuals!$A$3:$A$1208)*(LookupDataActuals!$E3=LookupDataActuals!$E$3:$E$1208)*(LookupDataActuals!$F3=LookupDataActuals!$F$3:$F$1208),0),0)),0)</f>
        <v>0</v>
      </c>
      <c r="J9" s="74"/>
      <c r="K9" s="112">
        <f>SUM(G9:J9)</f>
        <v>0</v>
      </c>
    </row>
    <row r="10" spans="1:11" ht="7.5" customHeight="1" thickBot="1" x14ac:dyDescent="0.4">
      <c r="B10" s="13"/>
      <c r="C10" s="12"/>
      <c r="D10" s="12"/>
      <c r="E10" s="12"/>
      <c r="F10" s="18"/>
      <c r="G10" s="77"/>
      <c r="H10" s="77"/>
      <c r="I10" s="77"/>
      <c r="J10" s="77"/>
      <c r="K10" s="86"/>
    </row>
    <row r="11" spans="1:11" ht="73.5" customHeight="1" x14ac:dyDescent="0.35">
      <c r="B11" s="58" t="s">
        <v>76</v>
      </c>
      <c r="C11" s="7"/>
      <c r="D11" s="7"/>
      <c r="E11" s="7"/>
      <c r="F11" s="8"/>
      <c r="G11" s="78" t="s">
        <v>203</v>
      </c>
      <c r="H11" s="78" t="s">
        <v>204</v>
      </c>
      <c r="I11" s="78" t="s">
        <v>205</v>
      </c>
      <c r="J11" s="85" t="s">
        <v>206</v>
      </c>
      <c r="K11" s="87" t="s">
        <v>96</v>
      </c>
    </row>
    <row r="12" spans="1:11" ht="21.75" customHeight="1" x14ac:dyDescent="0.3">
      <c r="B12" s="152" t="s">
        <v>95</v>
      </c>
      <c r="C12" s="153"/>
      <c r="D12" s="153"/>
      <c r="E12" s="153"/>
      <c r="F12" s="9" t="s">
        <v>1</v>
      </c>
      <c r="G12" s="111">
        <f>IFERROR(INDEX(LookupDataActuals!G$3:G$1208,MATCH(1,INDEX(($D$4=LookupDataActuals!$A$3:$A$1208)*(LookupDataActuals!$E4=LookupDataActuals!$E$3:$E$1208)*(LookupDataActuals!$F4=LookupDataActuals!$F$3:$F$1208),0),0)),0)</f>
        <v>0</v>
      </c>
      <c r="H12" s="111">
        <f>IFERROR(INDEX(LookupDataActuals!H$3:H$1208,MATCH(1,INDEX(($D$4=LookupDataActuals!$A$3:$A$1208)*(LookupDataActuals!$E4=LookupDataActuals!$E$3:$E$1208)*(LookupDataActuals!$F4=LookupDataActuals!$F$3:$F$1208),0),0)),0)</f>
        <v>0</v>
      </c>
      <c r="I12" s="111">
        <f>IFERROR(INDEX(LookupDataActuals!K$3:K$1208,MATCH(1,INDEX(($D$4=LookupDataActuals!$A$3:$A$1208)*(LookupDataActuals!$E4=LookupDataActuals!$E$3:$E$1208)*(LookupDataActuals!$F4=LookupDataActuals!$F$3:$F$1208),0),0)),0)</f>
        <v>0</v>
      </c>
      <c r="J12" s="76"/>
      <c r="K12" s="117">
        <f>SUM(G12:J12)</f>
        <v>0</v>
      </c>
    </row>
    <row r="13" spans="1:11" ht="21.75" customHeight="1" x14ac:dyDescent="0.3">
      <c r="B13" s="152"/>
      <c r="C13" s="153"/>
      <c r="D13" s="153"/>
      <c r="E13" s="153"/>
      <c r="F13" s="9" t="s">
        <v>12</v>
      </c>
      <c r="G13" s="111">
        <f>IFERROR(INDEX(LookupDataActuals!G$3:G$1208,MATCH(1,INDEX(($D$4=LookupDataActuals!$A$3:$A$1208)*(LookupDataActuals!$E5=LookupDataActuals!$E$3:$E$1208)*(LookupDataActuals!$F5=LookupDataActuals!$F$3:$F$1208),0),0)),0)</f>
        <v>0</v>
      </c>
      <c r="H13" s="111">
        <f>IFERROR(INDEX(LookupDataActuals!H$3:H$1208,MATCH(1,INDEX(($D$4=LookupDataActuals!$A$3:$A$1208)*(LookupDataActuals!$E5=LookupDataActuals!$E$3:$E$1208)*(LookupDataActuals!$F5=LookupDataActuals!$F$3:$F$1208),0),0)),0)</f>
        <v>0</v>
      </c>
      <c r="I13" s="111">
        <f>IFERROR(INDEX(LookupDataActuals!K$3:K$1208,MATCH(1,INDEX(($D$4=LookupDataActuals!$A$3:$A$1208)*(LookupDataActuals!$E5=LookupDataActuals!$E$3:$E$1208)*(LookupDataActuals!$F5=LookupDataActuals!$F$3:$F$1208),0),0)),0)</f>
        <v>0</v>
      </c>
      <c r="J13" s="74"/>
      <c r="K13" s="117">
        <f t="shared" ref="K13:K15" si="0">SUM(G13:J13)</f>
        <v>0</v>
      </c>
    </row>
    <row r="14" spans="1:11" ht="21.75" customHeight="1" x14ac:dyDescent="0.3">
      <c r="B14" s="152"/>
      <c r="C14" s="153"/>
      <c r="D14" s="153"/>
      <c r="E14" s="153"/>
      <c r="F14" s="9" t="s">
        <v>13</v>
      </c>
      <c r="G14" s="111">
        <f>IFERROR(INDEX(LookupDataActuals!G$3:G$1208,MATCH(1,INDEX(($D$4=LookupDataActuals!$A$3:$A$1208)*(LookupDataActuals!$E6=LookupDataActuals!$E$3:$E$1208)*(LookupDataActuals!$F6=LookupDataActuals!$F$3:$F$1208),0),0)),0)</f>
        <v>0</v>
      </c>
      <c r="H14" s="111">
        <f>IFERROR(INDEX(LookupDataActuals!H$3:H$1208,MATCH(1,INDEX(($D$4=LookupDataActuals!$A$3:$A$1208)*(LookupDataActuals!$E6=LookupDataActuals!$E$3:$E$1208)*(LookupDataActuals!$F6=LookupDataActuals!$F$3:$F$1208),0),0)),0)</f>
        <v>0</v>
      </c>
      <c r="I14" s="111">
        <f>IFERROR(INDEX(LookupDataActuals!K$3:K$1208,MATCH(1,INDEX(($D$4=LookupDataActuals!$A$3:$A$1208)*(LookupDataActuals!$E6=LookupDataActuals!$E$3:$E$1208)*(LookupDataActuals!$F6=LookupDataActuals!$F$3:$F$1208),0),0)),0)</f>
        <v>0</v>
      </c>
      <c r="J14" s="76"/>
      <c r="K14" s="117">
        <f t="shared" si="0"/>
        <v>0</v>
      </c>
    </row>
    <row r="15" spans="1:11" ht="21.75" customHeight="1" thickBot="1" x14ac:dyDescent="0.35">
      <c r="B15" s="6"/>
      <c r="C15" s="7"/>
      <c r="D15" s="7"/>
      <c r="E15" s="7"/>
      <c r="F15" s="9" t="s">
        <v>210</v>
      </c>
      <c r="G15" s="113">
        <f>IFERROR(INDEX(LookupDataActuals!G$3:G$1208,MATCH(1,INDEX(($D$4=LookupDataActuals!$A$3:$A$1208)*(LookupDataActuals!$E7=LookupDataActuals!$E$3:$E$1208)*(LookupDataActuals!$F7=LookupDataActuals!$F$3:$F$1208),0),0)),0)</f>
        <v>0</v>
      </c>
      <c r="H15" s="113">
        <f>IFERROR(INDEX(LookupDataActuals!H$3:H$1208,MATCH(1,INDEX(($D$4=LookupDataActuals!$A$3:$A$1208)*(LookupDataActuals!$E7=LookupDataActuals!$E$3:$E$1208)*(LookupDataActuals!$F7=LookupDataActuals!$F$3:$F$1208),0),0)),0)</f>
        <v>0</v>
      </c>
      <c r="I15" s="113">
        <f>IFERROR(INDEX(LookupDataActuals!K$3:K$1208,MATCH(1,INDEX(($D$4=LookupDataActuals!$A$3:$A$1208)*(LookupDataActuals!$E7=LookupDataActuals!$E$3:$E$1208)*(LookupDataActuals!$F7=LookupDataActuals!$F$3:$F$1208),0),0)),0)</f>
        <v>0</v>
      </c>
      <c r="J15" s="75"/>
      <c r="K15" s="118">
        <f t="shared" si="0"/>
        <v>0</v>
      </c>
    </row>
    <row r="16" spans="1:11" ht="21.75" customHeight="1" thickTop="1" thickBot="1" x14ac:dyDescent="0.4">
      <c r="B16" s="6"/>
      <c r="C16" s="7"/>
      <c r="D16" s="7"/>
      <c r="E16" s="146" t="s">
        <v>162</v>
      </c>
      <c r="F16" s="146"/>
      <c r="G16" s="114">
        <f>SUM(G12:G15)</f>
        <v>0</v>
      </c>
      <c r="H16" s="114">
        <f>SUM(H12:H15)</f>
        <v>0</v>
      </c>
      <c r="I16" s="114">
        <f>SUM(I12:I15)</f>
        <v>0</v>
      </c>
      <c r="J16" s="115">
        <f>SUM(J12:J15)</f>
        <v>0</v>
      </c>
      <c r="K16" s="116">
        <f>SUM(K12:K15)</f>
        <v>0</v>
      </c>
    </row>
    <row r="17" spans="2:11" ht="7.5" customHeight="1" x14ac:dyDescent="0.35">
      <c r="B17" s="13"/>
      <c r="C17" s="12"/>
      <c r="D17" s="12"/>
      <c r="E17" s="12"/>
      <c r="F17" s="12"/>
      <c r="G17" s="79"/>
      <c r="H17" s="79"/>
      <c r="I17" s="79"/>
      <c r="J17" s="77"/>
      <c r="K17" s="83"/>
    </row>
    <row r="18" spans="2:11" ht="21.75" thickBot="1" x14ac:dyDescent="0.35">
      <c r="B18" s="58" t="s">
        <v>2</v>
      </c>
      <c r="C18" s="7"/>
      <c r="D18" s="7"/>
      <c r="E18" s="7"/>
      <c r="F18" s="10"/>
      <c r="G18" s="143"/>
      <c r="H18" s="143"/>
      <c r="I18" s="143"/>
      <c r="J18" s="143"/>
      <c r="K18" s="144"/>
    </row>
    <row r="19" spans="2:11" ht="60.75" customHeight="1" x14ac:dyDescent="0.35">
      <c r="B19" s="6"/>
      <c r="C19" s="59" t="s">
        <v>3</v>
      </c>
      <c r="D19" s="7"/>
      <c r="E19" s="7"/>
      <c r="F19" s="8"/>
      <c r="G19" s="78" t="s">
        <v>207</v>
      </c>
      <c r="H19" s="78" t="s">
        <v>204</v>
      </c>
      <c r="I19" s="78" t="s">
        <v>208</v>
      </c>
      <c r="J19" s="122" t="s">
        <v>206</v>
      </c>
      <c r="K19" s="123" t="s">
        <v>96</v>
      </c>
    </row>
    <row r="20" spans="2:11" ht="21.75" customHeight="1" x14ac:dyDescent="0.35">
      <c r="B20" s="6"/>
      <c r="C20" s="7"/>
      <c r="D20" s="7"/>
      <c r="E20" s="11"/>
      <c r="F20" s="60">
        <v>15</v>
      </c>
      <c r="G20" s="119">
        <f>IFERROR(INDEX(LookupDataActuals!G$3:G$1208,MATCH(1,INDEX(($D$4=LookupDataActuals!$A$3:$A$1208)*(LookupDataActuals!$E8=LookupDataActuals!$E$3:$E$1208)*(LookupDataActuals!$F8=LookupDataActuals!$F$3:$F$1208),0),0)),0)</f>
        <v>0</v>
      </c>
      <c r="H20" s="119">
        <f>IFERROR(INDEX(LookupDataActuals!H$3:H$1208,MATCH(1,INDEX(($D$4=LookupDataActuals!$A$3:$A$1208)*(LookupDataActuals!$E8=LookupDataActuals!$E$3:$E$1208)*(LookupDataActuals!$F8=LookupDataActuals!$F$3:$F$1208),0),0)),0)</f>
        <v>0</v>
      </c>
      <c r="I20" s="119">
        <f>IFERROR(INDEX(LookupDataActuals!K$3:K$1208,MATCH(1,INDEX(($D$4=LookupDataActuals!$A$3:$A$1208)*(LookupDataActuals!$E8=LookupDataActuals!$E$3:$E$1208)*(LookupDataActuals!$F8=LookupDataActuals!$F$3:$F$1208),0),0)),0)</f>
        <v>0</v>
      </c>
      <c r="J20" s="90"/>
      <c r="K20" s="117">
        <f t="shared" ref="K20:K22" si="1">SUM(G20:J20)</f>
        <v>0</v>
      </c>
    </row>
    <row r="21" spans="2:11" ht="21.75" customHeight="1" x14ac:dyDescent="0.35">
      <c r="B21" s="6"/>
      <c r="C21" s="7"/>
      <c r="D21" s="7"/>
      <c r="E21" s="11"/>
      <c r="F21" s="60">
        <v>30</v>
      </c>
      <c r="G21" s="119">
        <f>IFERROR(INDEX(LookupDataActuals!G$3:G$1208,MATCH(1,INDEX(($D$4=LookupDataActuals!$A$3:$A$1208)*(LookupDataActuals!$E9=LookupDataActuals!$E$3:$E$1208)*(LookupDataActuals!$F9=LookupDataActuals!$F$3:$F$1208),0),0)),0)</f>
        <v>0</v>
      </c>
      <c r="H21" s="119">
        <f>IFERROR(INDEX(LookupDataActuals!H$3:H$1208,MATCH(1,INDEX(($D$4=LookupDataActuals!$A$3:$A$1208)*(LookupDataActuals!$E9=LookupDataActuals!$E$3:$E$1208)*(LookupDataActuals!$F9=LookupDataActuals!$F$3:$F$1208),0),0)),0)</f>
        <v>0</v>
      </c>
      <c r="I21" s="119">
        <f>IFERROR(INDEX(LookupDataActuals!K$3:K$1208,MATCH(1,INDEX(($D$4=LookupDataActuals!$A$3:$A$1208)*(LookupDataActuals!$E9=LookupDataActuals!$E$3:$E$1208)*(LookupDataActuals!$F9=LookupDataActuals!$F$3:$F$1208),0),0)),0)</f>
        <v>0</v>
      </c>
      <c r="J21" s="80"/>
      <c r="K21" s="117">
        <f t="shared" si="1"/>
        <v>0</v>
      </c>
    </row>
    <row r="22" spans="2:11" ht="21.75" customHeight="1" thickBot="1" x14ac:dyDescent="0.4">
      <c r="B22" s="6"/>
      <c r="C22" s="7"/>
      <c r="D22" s="7"/>
      <c r="E22" s="11"/>
      <c r="F22" s="60" t="s">
        <v>4</v>
      </c>
      <c r="G22" s="120">
        <f>IFERROR(INDEX(LookupDataActuals!G$3:G$1208,MATCH(1,INDEX(($D$4=LookupDataActuals!$A$3:$A$1208)*(LookupDataActuals!$E10=LookupDataActuals!$E$3:$E$1208)*(LookupDataActuals!$F10=LookupDataActuals!$F$3:$F$1208),0),0)),0)</f>
        <v>0</v>
      </c>
      <c r="H22" s="120">
        <f>IFERROR(INDEX(LookupDataActuals!H$3:H$1208,MATCH(1,INDEX(($D$4=LookupDataActuals!$A$3:$A$1208)*(LookupDataActuals!$E10=LookupDataActuals!$E$3:$E$1208)*(LookupDataActuals!$F10=LookupDataActuals!$F$3:$F$1208),0),0)),0)</f>
        <v>0</v>
      </c>
      <c r="I22" s="120">
        <f>IFERROR(INDEX(LookupDataActuals!K$3:K$1208,MATCH(1,INDEX(($D$4=LookupDataActuals!$A$3:$A$1208)*(LookupDataActuals!$E10=LookupDataActuals!$E$3:$E$1208)*(LookupDataActuals!$F10=LookupDataActuals!$F$3:$F$1208),0),0)),0)</f>
        <v>0</v>
      </c>
      <c r="J22" s="91"/>
      <c r="K22" s="118">
        <f t="shared" si="1"/>
        <v>0</v>
      </c>
    </row>
    <row r="23" spans="2:11" ht="21.75" customHeight="1" thickTop="1" thickBot="1" x14ac:dyDescent="0.35">
      <c r="B23" s="6"/>
      <c r="C23" s="7"/>
      <c r="D23" s="7"/>
      <c r="E23" s="154" t="s">
        <v>163</v>
      </c>
      <c r="F23" s="154"/>
      <c r="G23" s="114">
        <f>SUM(G20:G22)</f>
        <v>0</v>
      </c>
      <c r="H23" s="114">
        <f>SUM(H20:H22)</f>
        <v>0</v>
      </c>
      <c r="I23" s="114">
        <f t="shared" ref="I23:J23" si="2">SUM(I20:I22)</f>
        <v>0</v>
      </c>
      <c r="J23" s="115">
        <f t="shared" si="2"/>
        <v>0</v>
      </c>
      <c r="K23" s="121">
        <f>SUM(K20:K22)</f>
        <v>0</v>
      </c>
    </row>
    <row r="24" spans="2:11" ht="21.75" thickBot="1" x14ac:dyDescent="0.4">
      <c r="B24" s="6"/>
      <c r="C24" s="59" t="s">
        <v>5</v>
      </c>
      <c r="D24" s="7"/>
      <c r="E24" s="7"/>
      <c r="F24" s="8"/>
      <c r="G24" s="158"/>
      <c r="H24" s="158"/>
      <c r="I24" s="158"/>
      <c r="J24" s="158"/>
      <c r="K24" s="159"/>
    </row>
    <row r="25" spans="2:11" ht="21.75" customHeight="1" x14ac:dyDescent="0.35">
      <c r="B25" s="6"/>
      <c r="C25" s="7"/>
      <c r="D25" s="7"/>
      <c r="E25" s="11"/>
      <c r="F25" s="60">
        <v>15</v>
      </c>
      <c r="G25" s="119">
        <f>IFERROR(INDEX(LookupDataActuals!G$3:G$1208,MATCH(1,INDEX(($D$4=LookupDataActuals!$A$3:$A$1208)*(LookupDataActuals!$E11=LookupDataActuals!$E$3:$E$1208)*(LookupDataActuals!$F11=LookupDataActuals!$F$3:$F$1208),0),0)),0)</f>
        <v>0</v>
      </c>
      <c r="H25" s="119">
        <f>IFERROR(INDEX(LookupDataActuals!H$3:H$1208,MATCH(1,INDEX(($D$4=LookupDataActuals!$A$3:$A$1208)*(LookupDataActuals!$E11=LookupDataActuals!$E$3:$E$1208)*(LookupDataActuals!$F11=LookupDataActuals!$F$3:$F$1208),0),0)),0)</f>
        <v>0</v>
      </c>
      <c r="I25" s="119">
        <f>IFERROR(INDEX(LookupDataActuals!K$3:K$1208,MATCH(1,INDEX(($D$4=LookupDataActuals!$A$3:$A$1208)*(LookupDataActuals!$E11=LookupDataActuals!$E$3:$E$1208)*(LookupDataActuals!$F11=LookupDataActuals!$F$3:$F$1208),0),0)),0)</f>
        <v>0</v>
      </c>
      <c r="J25" s="80"/>
      <c r="K25" s="124">
        <f t="shared" ref="K25:K27" si="3">SUM(G25:J25)</f>
        <v>0</v>
      </c>
    </row>
    <row r="26" spans="2:11" ht="21.75" customHeight="1" x14ac:dyDescent="0.35">
      <c r="B26" s="6"/>
      <c r="C26" s="7"/>
      <c r="D26" s="7"/>
      <c r="E26" s="11"/>
      <c r="F26" s="60">
        <v>30</v>
      </c>
      <c r="G26" s="119">
        <f>IFERROR(INDEX(LookupDataActuals!G$3:G$1208,MATCH(1,INDEX(($D$4=LookupDataActuals!$A$3:$A$1208)*(LookupDataActuals!$E12=LookupDataActuals!$E$3:$E$1208)*(LookupDataActuals!$F12=LookupDataActuals!$F$3:$F$1208),0),0)),0)</f>
        <v>0</v>
      </c>
      <c r="H26" s="119">
        <f>IFERROR(INDEX(LookupDataActuals!H$3:H$1208,MATCH(1,INDEX(($D$4=LookupDataActuals!$A$3:$A$1208)*(LookupDataActuals!$E12=LookupDataActuals!$E$3:$E$1208)*(LookupDataActuals!$F12=LookupDataActuals!$F$3:$F$1208),0),0)),0)</f>
        <v>0</v>
      </c>
      <c r="I26" s="119">
        <f>IFERROR(INDEX(LookupDataActuals!K$3:K$1208,MATCH(1,INDEX(($D$4=LookupDataActuals!$A$3:$A$1208)*(LookupDataActuals!$E12=LookupDataActuals!$E$3:$E$1208)*(LookupDataActuals!$F12=LookupDataActuals!$F$3:$F$1208),0),0)),0)</f>
        <v>0</v>
      </c>
      <c r="J26" s="90"/>
      <c r="K26" s="117">
        <f t="shared" si="3"/>
        <v>0</v>
      </c>
    </row>
    <row r="27" spans="2:11" ht="21.75" customHeight="1" thickBot="1" x14ac:dyDescent="0.4">
      <c r="B27" s="6"/>
      <c r="C27" s="7"/>
      <c r="D27" s="7"/>
      <c r="E27" s="11"/>
      <c r="F27" s="60" t="s">
        <v>4</v>
      </c>
      <c r="G27" s="120">
        <f>IFERROR(INDEX(LookupDataActuals!G$3:G$1208,MATCH(1,INDEX(($D$4=LookupDataActuals!$A$3:$A$1208)*(LookupDataActuals!$E13=LookupDataActuals!$E$3:$E$1208)*(LookupDataActuals!$F13=LookupDataActuals!$F$3:$F$1208),0),0)),0)</f>
        <v>0</v>
      </c>
      <c r="H27" s="120">
        <f>IFERROR(INDEX(LookupDataActuals!H$3:H$1208,MATCH(1,INDEX(($D$4=LookupDataActuals!$A$3:$A$1208)*(LookupDataActuals!$E13=LookupDataActuals!$E$3:$E$1208)*(LookupDataActuals!$F13=LookupDataActuals!$F$3:$F$1208),0),0)),0)</f>
        <v>0</v>
      </c>
      <c r="I27" s="120">
        <f>IFERROR(INDEX(LookupDataActuals!K$3:K$1208,MATCH(1,INDEX(($D$4=LookupDataActuals!$A$3:$A$1208)*(LookupDataActuals!$E13=LookupDataActuals!$E$3:$E$1208)*(LookupDataActuals!$F13=LookupDataActuals!$F$3:$F$1208),0),0)),0)</f>
        <v>0</v>
      </c>
      <c r="J27" s="92"/>
      <c r="K27" s="118">
        <f t="shared" si="3"/>
        <v>0</v>
      </c>
    </row>
    <row r="28" spans="2:11" ht="21.75" customHeight="1" thickTop="1" thickBot="1" x14ac:dyDescent="0.35">
      <c r="B28" s="6"/>
      <c r="C28" s="7"/>
      <c r="D28" s="7"/>
      <c r="E28" s="154" t="s">
        <v>164</v>
      </c>
      <c r="F28" s="154" t="s">
        <v>91</v>
      </c>
      <c r="G28" s="114">
        <f>SUM(G25:G27)</f>
        <v>0</v>
      </c>
      <c r="H28" s="114">
        <f>SUM(H25:H27)</f>
        <v>0</v>
      </c>
      <c r="I28" s="114">
        <f t="shared" ref="I28:J28" si="4">SUM(I25:I27)</f>
        <v>0</v>
      </c>
      <c r="J28" s="115">
        <f t="shared" si="4"/>
        <v>0</v>
      </c>
      <c r="K28" s="121">
        <f>SUM(K25:K27)</f>
        <v>0</v>
      </c>
    </row>
    <row r="29" spans="2:11" ht="21.75" thickBot="1" x14ac:dyDescent="0.4">
      <c r="B29" s="6"/>
      <c r="C29" s="59" t="s">
        <v>6</v>
      </c>
      <c r="D29" s="7"/>
      <c r="E29" s="7"/>
      <c r="F29" s="8"/>
      <c r="G29" s="158"/>
      <c r="H29" s="158"/>
      <c r="I29" s="158"/>
      <c r="J29" s="158"/>
      <c r="K29" s="159"/>
    </row>
    <row r="30" spans="2:11" ht="21.75" customHeight="1" x14ac:dyDescent="0.35">
      <c r="B30" s="6"/>
      <c r="C30" s="7"/>
      <c r="D30" s="7"/>
      <c r="E30" s="8"/>
      <c r="F30" s="60" t="s">
        <v>7</v>
      </c>
      <c r="G30" s="119">
        <f>IFERROR(INDEX(LookupDataActuals!G$3:G$1208,MATCH(1,INDEX(($D$4=LookupDataActuals!$A$3:$A$1208)*(LookupDataActuals!$E14=LookupDataActuals!$E$3:$E$1208)*(LookupDataActuals!$F14=LookupDataActuals!$F$3:$F$1208),0),0)),0)</f>
        <v>0</v>
      </c>
      <c r="H30" s="119">
        <f>IFERROR(INDEX(LookupDataActuals!H$3:H$1208,MATCH(1,INDEX(($D$4=LookupDataActuals!$A$3:$A$1208)*(LookupDataActuals!$E14=LookupDataActuals!$E$3:$E$1208)*(LookupDataActuals!$F14=LookupDataActuals!$F$3:$F$1208),0),0)),0)</f>
        <v>0</v>
      </c>
      <c r="I30" s="119">
        <f>IFERROR(INDEX(LookupDataActuals!K$3:K$1208,MATCH(1,INDEX(($D$4=LookupDataActuals!$A$3:$A$1208)*(LookupDataActuals!$E14=LookupDataActuals!$E$3:$E$1208)*(LookupDataActuals!$F14=LookupDataActuals!$F$3:$F$1208),0),0)),0)</f>
        <v>0</v>
      </c>
      <c r="J30" s="90"/>
      <c r="K30" s="124">
        <f t="shared" ref="K30:K31" si="5">SUM(G30:J30)</f>
        <v>0</v>
      </c>
    </row>
    <row r="31" spans="2:11" ht="21.75" customHeight="1" x14ac:dyDescent="0.35">
      <c r="B31" s="6"/>
      <c r="C31" s="7"/>
      <c r="D31" s="7"/>
      <c r="E31" s="8"/>
      <c r="F31" s="60" t="s">
        <v>8</v>
      </c>
      <c r="G31" s="119">
        <f>IFERROR(INDEX(LookupDataActuals!G$3:G$1208,MATCH(1,INDEX(($D$4=LookupDataActuals!$A$3:$A$1208)*(LookupDataActuals!$E15=LookupDataActuals!$E$3:$E$1208)*(LookupDataActuals!$F15=LookupDataActuals!$F$3:$F$1208),0),0)),0)</f>
        <v>0</v>
      </c>
      <c r="H31" s="119">
        <f>IFERROR(INDEX(LookupDataActuals!H$3:H$1208,MATCH(1,INDEX(($D$4=LookupDataActuals!$A$3:$A$1208)*(LookupDataActuals!$E15=LookupDataActuals!$E$3:$E$1208)*(LookupDataActuals!$F15=LookupDataActuals!$F$3:$F$1208),0),0)),0)</f>
        <v>0</v>
      </c>
      <c r="I31" s="119">
        <f>IFERROR(INDEX(LookupDataActuals!K$3:K$1208,MATCH(1,INDEX(($D$4=LookupDataActuals!$A$3:$A$1208)*(LookupDataActuals!$E15=LookupDataActuals!$E$3:$E$1208)*(LookupDataActuals!$F15=LookupDataActuals!$F$3:$F$1208),0),0)),0)</f>
        <v>0</v>
      </c>
      <c r="J31" s="80"/>
      <c r="K31" s="117">
        <f t="shared" si="5"/>
        <v>0</v>
      </c>
    </row>
    <row r="32" spans="2:11" ht="21.75" customHeight="1" x14ac:dyDescent="0.35">
      <c r="B32" s="6"/>
      <c r="C32" s="7"/>
      <c r="D32" s="7"/>
      <c r="E32" s="8"/>
      <c r="F32" s="60" t="s">
        <v>9</v>
      </c>
      <c r="G32" s="119">
        <f>IFERROR(INDEX(LookupDataActuals!G$3:G$1208,MATCH(1,INDEX(($D$4=LookupDataActuals!$A$3:$A$1208)*(LookupDataActuals!$E16=LookupDataActuals!$E$3:$E$1208)*(LookupDataActuals!$F16=LookupDataActuals!$F$3:$F$1208),0),0)),0)</f>
        <v>0</v>
      </c>
      <c r="H32" s="119">
        <f>IFERROR(INDEX(LookupDataActuals!H$3:H$1208,MATCH(1,INDEX(($D$4=LookupDataActuals!$A$3:$A$1208)*(LookupDataActuals!$E16=LookupDataActuals!$E$3:$E$1208)*(LookupDataActuals!$F16=LookupDataActuals!$F$3:$F$1208),0),0)),0)</f>
        <v>0</v>
      </c>
      <c r="I32" s="119">
        <f>IFERROR(INDEX(LookupDataActuals!K$3:K$1208,MATCH(1,INDEX(($D$4=LookupDataActuals!$A$3:$A$1208)*(LookupDataActuals!$E16=LookupDataActuals!$E$3:$E$1208)*(LookupDataActuals!$F16=LookupDataActuals!$F$3:$F$1208),0),0)),0)</f>
        <v>0</v>
      </c>
      <c r="J32" s="90"/>
      <c r="K32" s="117">
        <f t="shared" ref="K32:K33" si="6">SUM(G32:J32)</f>
        <v>0</v>
      </c>
    </row>
    <row r="33" spans="2:13" ht="21.75" customHeight="1" thickBot="1" x14ac:dyDescent="0.4">
      <c r="B33" s="6"/>
      <c r="C33" s="7"/>
      <c r="D33" s="7"/>
      <c r="E33" s="8"/>
      <c r="F33" s="60" t="s">
        <v>75</v>
      </c>
      <c r="G33" s="120">
        <f>IFERROR(INDEX(LookupDataActuals!G$3:G$1208,MATCH(1,INDEX(($D$4=LookupDataActuals!$A$3:$A$1208)*(LookupDataActuals!$E17=LookupDataActuals!$E$3:$E$1208)*(LookupDataActuals!$F17=LookupDataActuals!$F$3:$F$1208),0),0)),0)</f>
        <v>0</v>
      </c>
      <c r="H33" s="120">
        <f>IFERROR(INDEX(LookupDataActuals!H$3:H$1208,MATCH(1,INDEX(($D$4=LookupDataActuals!$A$3:$A$1208)*(LookupDataActuals!$E17=LookupDataActuals!$E$3:$E$1208)*(LookupDataActuals!$F17=LookupDataActuals!$F$3:$F$1208),0),0)),0)</f>
        <v>0</v>
      </c>
      <c r="I33" s="120">
        <f>IFERROR(INDEX(LookupDataActuals!K$3:K$1208,MATCH(1,INDEX(($D$4=LookupDataActuals!$A$3:$A$1208)*(LookupDataActuals!$E17=LookupDataActuals!$E$3:$E$1208)*(LookupDataActuals!$F17=LookupDataActuals!$F$3:$F$1208),0),0)),0)</f>
        <v>0</v>
      </c>
      <c r="J33" s="92"/>
      <c r="K33" s="118">
        <f t="shared" si="6"/>
        <v>0</v>
      </c>
    </row>
    <row r="34" spans="2:13" ht="21.75" customHeight="1" thickTop="1" thickBot="1" x14ac:dyDescent="0.35">
      <c r="B34" s="6"/>
      <c r="C34" s="7"/>
      <c r="D34" s="7"/>
      <c r="E34" s="154" t="s">
        <v>165</v>
      </c>
      <c r="F34" s="154"/>
      <c r="G34" s="114">
        <f>SUM(G30:G33)</f>
        <v>0</v>
      </c>
      <c r="H34" s="114">
        <f t="shared" ref="H34:I34" si="7">SUM(H30:H33)</f>
        <v>0</v>
      </c>
      <c r="I34" s="114">
        <f t="shared" si="7"/>
        <v>0</v>
      </c>
      <c r="J34" s="115">
        <f>SUM(J30:J33)</f>
        <v>0</v>
      </c>
      <c r="K34" s="121">
        <f>SUM(K30:K33)</f>
        <v>0</v>
      </c>
    </row>
    <row r="35" spans="2:13" ht="8.25" customHeight="1" thickBot="1" x14ac:dyDescent="0.4">
      <c r="B35" s="19"/>
      <c r="C35" s="20"/>
      <c r="D35" s="20"/>
      <c r="E35" s="21"/>
      <c r="F35" s="22"/>
      <c r="G35" s="158"/>
      <c r="H35" s="158"/>
      <c r="I35" s="158"/>
      <c r="J35" s="158"/>
      <c r="K35" s="160"/>
    </row>
    <row r="36" spans="2:13" ht="21.75" customHeight="1" thickBot="1" x14ac:dyDescent="0.35">
      <c r="B36" s="6"/>
      <c r="C36" s="59" t="s">
        <v>10</v>
      </c>
      <c r="D36" s="7"/>
      <c r="E36" s="154" t="s">
        <v>166</v>
      </c>
      <c r="F36" s="154"/>
      <c r="G36" s="119">
        <f>IFERROR(INDEX(LookupDataActuals!G$3:G$1208,MATCH(1,INDEX(($D$4=LookupDataActuals!$A$3:$A$1208)*(LookupDataActuals!$E18=LookupDataActuals!$E$3:$E$1208)*(LookupDataActuals!$F18=LookupDataActuals!$F$3:$F$1208),0),0)),0)</f>
        <v>0</v>
      </c>
      <c r="H36" s="119">
        <f>IFERROR(INDEX(LookupDataActuals!H$3:H$1208,MATCH(1,INDEX(($D$4=LookupDataActuals!$A$3:$A$1208)*(LookupDataActuals!$E18=LookupDataActuals!$E$3:$E$1208)*(LookupDataActuals!$F18=LookupDataActuals!$F$3:$F$1208),0),0)),0)</f>
        <v>0</v>
      </c>
      <c r="I36" s="119">
        <f>IFERROR(INDEX(LookupDataActuals!K$3:K$1208,MATCH(1,INDEX(($D$4=LookupDataActuals!$A$3:$A$1208)*(LookupDataActuals!$E18=LookupDataActuals!$E$3:$E$1208)*(LookupDataActuals!$F18=LookupDataActuals!$F$3:$F$1208),0),0)),0)</f>
        <v>0</v>
      </c>
      <c r="J36" s="80"/>
      <c r="K36" s="125">
        <f>SUM(G36:J36)</f>
        <v>0</v>
      </c>
    </row>
    <row r="37" spans="2:13" ht="9" customHeight="1" thickBot="1" x14ac:dyDescent="0.4">
      <c r="B37" s="19"/>
      <c r="C37" s="20"/>
      <c r="D37" s="20"/>
      <c r="E37" s="23"/>
      <c r="F37" s="21"/>
      <c r="G37" s="158"/>
      <c r="H37" s="158"/>
      <c r="I37" s="158"/>
      <c r="J37" s="158"/>
      <c r="K37" s="160"/>
    </row>
    <row r="38" spans="2:13" ht="21.75" customHeight="1" x14ac:dyDescent="0.35">
      <c r="B38" s="16"/>
      <c r="C38" s="17"/>
      <c r="D38" s="17"/>
      <c r="E38" s="146" t="s">
        <v>167</v>
      </c>
      <c r="F38" s="146"/>
      <c r="G38" s="131">
        <f>G36+G34+G28+G23</f>
        <v>0</v>
      </c>
      <c r="H38" s="131">
        <f>H36+H34+H28+H23</f>
        <v>0</v>
      </c>
      <c r="I38" s="131">
        <f>I36+I34+I28+I23</f>
        <v>0</v>
      </c>
      <c r="J38" s="126">
        <f>J36+J34+J28+J23</f>
        <v>0</v>
      </c>
      <c r="K38" s="127">
        <f>K36+K34+K28+K23</f>
        <v>0</v>
      </c>
    </row>
    <row r="39" spans="2:13" ht="9" customHeight="1" x14ac:dyDescent="0.3">
      <c r="B39" s="14"/>
      <c r="C39" s="15"/>
      <c r="D39" s="15"/>
      <c r="E39" s="15"/>
      <c r="F39" s="15"/>
      <c r="G39" s="77"/>
      <c r="H39" s="77"/>
      <c r="I39" s="77"/>
      <c r="J39" s="88"/>
      <c r="K39" s="89"/>
    </row>
    <row r="40" spans="2:13" ht="21.75" customHeight="1" thickBot="1" x14ac:dyDescent="0.4">
      <c r="B40" s="147" t="s">
        <v>168</v>
      </c>
      <c r="C40" s="148"/>
      <c r="D40" s="148"/>
      <c r="E40" s="148"/>
      <c r="F40" s="148"/>
      <c r="G40" s="128">
        <f>G38+G16+G9</f>
        <v>0</v>
      </c>
      <c r="H40" s="128">
        <f>H38+H16+H9</f>
        <v>0</v>
      </c>
      <c r="I40" s="128">
        <f>I38+I16+I9</f>
        <v>0</v>
      </c>
      <c r="J40" s="129">
        <f>J38+J16+J9</f>
        <v>0</v>
      </c>
      <c r="K40" s="130">
        <f>K38+K16+K9</f>
        <v>0</v>
      </c>
    </row>
    <row r="41" spans="2:13" ht="16.5" thickBot="1" x14ac:dyDescent="0.35">
      <c r="B41" s="6"/>
      <c r="C41" s="7"/>
      <c r="D41" s="7"/>
      <c r="E41" s="7"/>
      <c r="F41" s="7"/>
      <c r="G41" s="7"/>
      <c r="H41" s="7"/>
      <c r="I41" s="3"/>
      <c r="J41" s="7"/>
      <c r="K41" s="71"/>
    </row>
    <row r="42" spans="2:13" ht="54.75" thickBot="1" x14ac:dyDescent="0.35">
      <c r="B42" s="34" t="s">
        <v>94</v>
      </c>
      <c r="C42" s="4"/>
      <c r="D42" s="4"/>
      <c r="E42" s="4"/>
      <c r="F42" s="24"/>
      <c r="G42" s="35" t="s">
        <v>207</v>
      </c>
      <c r="H42" s="35" t="s">
        <v>204</v>
      </c>
      <c r="I42" s="35" t="s">
        <v>208</v>
      </c>
      <c r="J42" s="36" t="s">
        <v>209</v>
      </c>
      <c r="K42" s="69" t="s">
        <v>96</v>
      </c>
      <c r="M42" s="1" t="s">
        <v>219</v>
      </c>
    </row>
    <row r="43" spans="2:13" ht="21.75" customHeight="1" thickTop="1" x14ac:dyDescent="0.3">
      <c r="B43" s="25"/>
      <c r="C43" s="26"/>
      <c r="D43" s="26"/>
      <c r="E43" s="161" t="s">
        <v>93</v>
      </c>
      <c r="F43" s="162"/>
      <c r="G43" s="111">
        <f>IFERROR(INDEX(LookupDataActuals!G$3:G$1208,MATCH(1,INDEX(($D$4=LookupDataActuals!$A$3:$A$1208)*(LookupDataActuals!$E20=LookupDataActuals!$E$3:$E$1208)*(LookupDataActuals!$F20=LookupDataActuals!$F$3:$F$1208),0),0)),0)</f>
        <v>0</v>
      </c>
      <c r="H43" s="111">
        <f>IFERROR(INDEX(LookupDataActuals!H$3:H$1208,MATCH(1,INDEX(($D$4=LookupDataActuals!$A$3:$A$1208)*(LookupDataActuals!$E20=LookupDataActuals!$E$3:$E$1208)*(LookupDataActuals!$F20=LookupDataActuals!$F$3:$F$1208),0),0)),0)</f>
        <v>0</v>
      </c>
      <c r="I43" s="111">
        <f>IFERROR(INDEX(LookupDataActuals!I$3:I$1208,MATCH(1,INDEX(($D$4=LookupDataActuals!$A$3:$A$1208)*(LookupDataActuals!$E20=LookupDataActuals!$E$3:$E$1208)*(LookupDataActuals!$F20=LookupDataActuals!$F$3:$F$1208),0),0)),0)</f>
        <v>0</v>
      </c>
      <c r="J43" s="111">
        <f>IFERROR(INDEX(LookupDataActuals!J$3:J$1208,MATCH(1,INDEX(($D$4=LookupDataActuals!$A$3:$A$1208)*(LookupDataActuals!$E20=LookupDataActuals!$E$3:$E$1208)*(LookupDataActuals!$F20=LookupDataActuals!$F$3:$F$1208),0),0)),0)</f>
        <v>0</v>
      </c>
      <c r="K43" s="132">
        <f>SUM(G43:J43)</f>
        <v>0</v>
      </c>
    </row>
    <row r="44" spans="2:13" ht="9" customHeight="1" x14ac:dyDescent="0.3">
      <c r="B44" s="62"/>
      <c r="C44" s="27"/>
      <c r="D44" s="27"/>
      <c r="E44" s="27"/>
      <c r="F44" s="28"/>
      <c r="G44" s="12"/>
      <c r="H44" s="12"/>
      <c r="I44" s="12"/>
      <c r="J44" s="30"/>
      <c r="K44" s="30"/>
    </row>
    <row r="45" spans="2:13" ht="21.75" customHeight="1" x14ac:dyDescent="0.3">
      <c r="B45" s="6"/>
      <c r="C45" s="7"/>
      <c r="D45" s="7"/>
      <c r="E45" s="7"/>
      <c r="F45" s="7"/>
      <c r="G45" s="7"/>
      <c r="H45" s="7" t="s">
        <v>97</v>
      </c>
      <c r="I45" s="3"/>
      <c r="J45" s="7"/>
      <c r="K45" s="133">
        <f>IF((K43-K40)&lt;0,0,K43-K40)</f>
        <v>0</v>
      </c>
    </row>
    <row r="46" spans="2:13" ht="10.5" customHeight="1" x14ac:dyDescent="0.3">
      <c r="B46" s="13"/>
      <c r="C46" s="12"/>
      <c r="D46" s="12"/>
      <c r="E46" s="12"/>
      <c r="F46" s="12"/>
      <c r="G46" s="12"/>
      <c r="H46" s="12"/>
      <c r="I46" s="29"/>
      <c r="J46" s="12"/>
      <c r="K46" s="30"/>
    </row>
    <row r="47" spans="2:13" ht="21.75" customHeight="1" thickBot="1" x14ac:dyDescent="0.35">
      <c r="B47" s="31"/>
      <c r="C47" s="32"/>
      <c r="D47" s="32"/>
      <c r="E47" s="32"/>
      <c r="F47" s="32"/>
      <c r="G47" s="32"/>
      <c r="H47" s="32" t="s">
        <v>98</v>
      </c>
      <c r="I47" s="33"/>
      <c r="J47" s="32"/>
      <c r="K47" s="134">
        <f>IF((K40-K43)&lt;0,0,K40-K43)</f>
        <v>0</v>
      </c>
    </row>
    <row r="48" spans="2:13" customFormat="1" ht="57" customHeight="1" thickBot="1" x14ac:dyDescent="0.35">
      <c r="B48" s="163" t="s">
        <v>211</v>
      </c>
      <c r="C48" s="163"/>
      <c r="D48" s="163"/>
      <c r="E48" s="163"/>
      <c r="F48" s="163"/>
      <c r="G48" s="163"/>
      <c r="H48" s="163"/>
      <c r="I48" s="163"/>
      <c r="J48" s="163"/>
      <c r="K48" s="163"/>
    </row>
    <row r="49" spans="2:11" ht="16.5" thickBot="1" x14ac:dyDescent="0.35">
      <c r="B49" s="166" t="s">
        <v>198</v>
      </c>
      <c r="C49" s="167"/>
      <c r="D49" s="167"/>
      <c r="E49" s="167"/>
      <c r="F49" s="167"/>
      <c r="G49" s="167"/>
      <c r="H49" s="167"/>
      <c r="I49" s="167"/>
      <c r="J49" s="167"/>
      <c r="K49" s="168"/>
    </row>
    <row r="50" spans="2:11" ht="69.75" customHeight="1" thickBot="1" x14ac:dyDescent="0.35">
      <c r="B50" s="164" t="s">
        <v>212</v>
      </c>
      <c r="C50" s="165"/>
      <c r="D50" s="165"/>
      <c r="E50" s="140" t="str">
        <f>IFERROR(IF(LEN(VLOOKUP($D$4,Comments,Comments!$C$1,FALSE))=0,"",VLOOKUP($D$4,Comments,Comments!$C$1,FALSE)),"")</f>
        <v/>
      </c>
      <c r="F50" s="141"/>
      <c r="G50" s="141"/>
      <c r="H50" s="141"/>
      <c r="I50" s="141"/>
      <c r="J50" s="141"/>
      <c r="K50" s="142"/>
    </row>
    <row r="51" spans="2:11" ht="59.25" customHeight="1" thickBot="1" x14ac:dyDescent="0.35">
      <c r="B51" s="164" t="s">
        <v>213</v>
      </c>
      <c r="C51" s="165"/>
      <c r="D51" s="165"/>
      <c r="E51" s="140" t="str">
        <f>IFERROR(IF(LEN(VLOOKUP($D$4,Comments,Comments!$D$1,FALSE))=0,"",VLOOKUP($D$4,Comments,Comments!$D$1,FALSE)),"")</f>
        <v/>
      </c>
      <c r="F51" s="141"/>
      <c r="G51" s="141"/>
      <c r="H51" s="141"/>
      <c r="I51" s="141"/>
      <c r="J51" s="141"/>
      <c r="K51" s="142"/>
    </row>
    <row r="52" spans="2:11" ht="69.75" customHeight="1" thickBot="1" x14ac:dyDescent="0.35">
      <c r="B52" s="164" t="s">
        <v>214</v>
      </c>
      <c r="C52" s="165"/>
      <c r="D52" s="165"/>
      <c r="E52" s="140" t="str">
        <f>IFERROR(IF(LEN(VLOOKUP($D$4,Comments,Comments!$E$1,FALSE))=0,"",VLOOKUP($D$4,Comments,Comments!$E$1,FALSE)),"")</f>
        <v/>
      </c>
      <c r="F52" s="141"/>
      <c r="G52" s="141"/>
      <c r="H52" s="141"/>
      <c r="I52" s="141"/>
      <c r="J52" s="141"/>
      <c r="K52" s="142"/>
    </row>
    <row r="53" spans="2:11" ht="59.25" customHeight="1" thickBot="1" x14ac:dyDescent="0.35">
      <c r="B53" s="164" t="s">
        <v>215</v>
      </c>
      <c r="C53" s="165"/>
      <c r="D53" s="165"/>
      <c r="E53" s="137"/>
      <c r="F53" s="138"/>
      <c r="G53" s="138"/>
      <c r="H53" s="138"/>
      <c r="I53" s="138"/>
      <c r="J53" s="138"/>
      <c r="K53" s="139"/>
    </row>
    <row r="54" spans="2:11" ht="16.5" thickBot="1" x14ac:dyDescent="0.35">
      <c r="B54" s="70"/>
      <c r="C54" s="70"/>
      <c r="D54" s="70"/>
      <c r="E54" s="70"/>
      <c r="F54" s="70"/>
      <c r="G54" s="70"/>
      <c r="H54" s="70"/>
      <c r="I54" s="70"/>
      <c r="J54" s="70"/>
      <c r="K54" s="70"/>
    </row>
    <row r="55" spans="2:11" ht="118.5" customHeight="1" thickBot="1" x14ac:dyDescent="0.35">
      <c r="E55" s="156" t="s">
        <v>216</v>
      </c>
      <c r="F55" s="157"/>
      <c r="G55" s="135" t="str">
        <f>IFERROR(IF(LEN(VLOOKUP($D$4,Other,Other!$C$1,FALSE))=0,"",VLOOKUP($D$4,Other,Other!$C$1,FALSE)),"")</f>
        <v/>
      </c>
      <c r="H55" s="135" t="str">
        <f>IFERROR(IF(LEN(VLOOKUP($D$4,Other,Other!$D$1,FALSE))=0,"",VLOOKUP($D$4,Other,Other!$D$1,FALSE)),"")</f>
        <v/>
      </c>
      <c r="I55" s="135" t="str">
        <f>IFERROR(IF(LEN(VLOOKUP($D$4,Other,Other!$E$1,FALSE))=0,"",VLOOKUP($D$4,Other,Other!$E$1,FALSE)),"")</f>
        <v/>
      </c>
      <c r="J55" s="170"/>
    </row>
  </sheetData>
  <sheetProtection algorithmName="SHA-512" hashValue="ir9GV0LzpLybsYSrHJBsGRrFSJh5h3vsCfC2Y66nMrRfw2iOt4dJ5oNpUdYtU8aiAGEwv/xZ4TpF7evBswgS4Q==" saltValue="k2GSxOIV3FPzm3TgBcduWw==" spinCount="100000" sheet="1" formatColumns="0"/>
  <mergeCells count="29">
    <mergeCell ref="E55:F55"/>
    <mergeCell ref="G24:K24"/>
    <mergeCell ref="G29:K29"/>
    <mergeCell ref="G35:K35"/>
    <mergeCell ref="G37:K37"/>
    <mergeCell ref="E43:F43"/>
    <mergeCell ref="E28:F28"/>
    <mergeCell ref="E34:F34"/>
    <mergeCell ref="E36:F36"/>
    <mergeCell ref="B48:K48"/>
    <mergeCell ref="B50:D50"/>
    <mergeCell ref="B51:D51"/>
    <mergeCell ref="B49:K49"/>
    <mergeCell ref="B52:D52"/>
    <mergeCell ref="B53:D53"/>
    <mergeCell ref="E50:K50"/>
    <mergeCell ref="E51:K51"/>
    <mergeCell ref="E52:K52"/>
    <mergeCell ref="G18:K18"/>
    <mergeCell ref="J4:K4"/>
    <mergeCell ref="E38:F38"/>
    <mergeCell ref="B40:F40"/>
    <mergeCell ref="D5:E5"/>
    <mergeCell ref="D6:E6"/>
    <mergeCell ref="D4:E4"/>
    <mergeCell ref="B12:E14"/>
    <mergeCell ref="E23:F23"/>
    <mergeCell ref="E16:F16"/>
    <mergeCell ref="B9:F9"/>
  </mergeCells>
  <conditionalFormatting sqref="G55:J55">
    <cfRule type="expression" dxfId="10" priority="1">
      <formula>G$15=0</formula>
    </cfRule>
  </conditionalFormatting>
  <dataValidations count="7">
    <dataValidation type="custom" operator="greaterThanOrEqual" showInputMessage="1" showErrorMessage="1" errorTitle="Data Error" error="Only $15 payment amounts should be entered here. Other payment amounts should be entered in either the $30 area or the &quot;Other&quot; area." sqref="G40 G38" xr:uid="{00000000-0002-0000-0000-000000000000}">
      <formula1>AND(MOD(G38,15)=0,G38&gt;-1,$J$5="Overwrite",ROUND(G38,2)=G38)=TRUE</formula1>
    </dataValidation>
    <dataValidation type="custom" allowBlank="1" showInputMessage="1" showErrorMessage="1" sqref="G43:J43 H9:J9 G25:I27 G12:J15 J27 G30:J33 G20:I22 G36:J36" xr:uid="{00000000-0002-0000-0000-000001000000}">
      <formula1>AND(G9=ROUND(G9,2),G9&gt;-0.01)</formula1>
    </dataValidation>
    <dataValidation type="custom" operator="greaterThanOrEqual" showInputMessage="1" showErrorMessage="1" sqref="J22" xr:uid="{00000000-0002-0000-0000-000002000000}">
      <formula1>AND(J22=ROUND(J22,2),J22&gt;-0.01)</formula1>
    </dataValidation>
    <dataValidation type="custom" operator="greaterThanOrEqual" showInputMessage="1" showErrorMessage="1" errorTitle="Data Error" error="Only $15 payment amounts should be entered here. Other payment amounts should be entered in either the $30 area or the &quot;Other&quot; area." sqref="J20 J25" xr:uid="{00000000-0002-0000-0000-000003000000}">
      <formula1>AND(J20=ROUND(J20,2),J20&gt;-0.01,MOD(J20,15)=0)</formula1>
    </dataValidation>
    <dataValidation type="custom" operator="greaterThanOrEqual" showInputMessage="1" showErrorMessage="1" errorTitle="Data Error" error="Only $30 payments should be entered here. $15 payments should be entered above and all other payment amounts should be entered in &quot;Other&quot;." sqref="J21" xr:uid="{00000000-0002-0000-0000-000004000000}">
      <formula1>AND(J21=ROUND(J21,2),J21&gt;-0.01,MOD(J21,30)=0)</formula1>
    </dataValidation>
    <dataValidation type="custom" allowBlank="1" showInputMessage="1" showErrorMessage="1" sqref="J26" xr:uid="{00000000-0002-0000-0000-000005000000}">
      <formula1>AND(J26=ROUND(J26,2),J26&gt;-0.01,MOD(J26,30)=0)</formula1>
    </dataValidation>
    <dataValidation type="custom" allowBlank="1" showInputMessage="1" showErrorMessage="1" errorTitle="Amended Prior Period Actuals" error="If prior period data needs to be updated, please re-sbumitt the actual form for that period(s)." promptTitle="Prior Period Actual Data" prompt="If prior period Actual Data is needed to be revised, please update the original form (of that applicable period) and re-submit it to the CCOC._x000a__x000a_Send Re-Submissions to: reports@flccoc.org _x000a_Please: CC Justin Douglas at: JDouglas@flccoc.org" sqref="G9" xr:uid="{00000000-0002-0000-0000-000006000000}">
      <formula1>AND(G9=ROUND(G9,2),G9&gt;-0.01)</formula1>
    </dataValidation>
  </dataValidations>
  <pageMargins left="0.25" right="0.25" top="0.5" bottom="0.5" header="0.25" footer="0.25"/>
  <pageSetup paperSize="3" scale="60" orientation="portrait" r:id="rId1"/>
  <headerFooter>
    <oddFooter>&amp;L&amp;"+,Regular"&amp;8&amp;K03+000Page &amp;P of &amp;N&amp;C&amp;"+,Regular"&amp;8&amp;K03+000Printed: &amp;D &amp;T&amp;R&amp;"+,Regular"&amp;8&amp;K03+000&amp;F</oddFooter>
  </headerFooter>
  <ignoredErrors>
    <ignoredError sqref="K20:K21 K25:K26" formulaRange="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7000000}">
          <x14:formula1>
            <xm:f>LookupData!$B$20:$B$86</xm:f>
          </x14:formula1>
          <xm:sqref>D4:E4</xm:sqref>
        </x14:dataValidation>
        <x14:dataValidation type="list" allowBlank="1" showInputMessage="1" showErrorMessage="1" xr:uid="{00000000-0002-0000-0000-000008000000}">
          <x14:formula1>
            <xm:f>LookupData!$C$3:$C$6</xm:f>
          </x14:formula1>
          <xm:sqref>G4</xm:sqref>
        </x14:dataValidation>
        <x14:dataValidation type="list" allowBlank="1" showInputMessage="1" showErrorMessage="1" xr:uid="{00000000-0002-0000-0000-000009000000}">
          <x14:formula1>
            <xm:f>LookupData!$A$3:$A$17</xm:f>
          </x14:formula1>
          <xm:sqref>G5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9"/>
  <sheetViews>
    <sheetView topLeftCell="C1" workbookViewId="0">
      <pane ySplit="2" topLeftCell="A41" activePane="bottomLeft" state="frozen"/>
      <selection pane="bottomLeft" activeCell="E66" sqref="E66"/>
    </sheetView>
  </sheetViews>
  <sheetFormatPr defaultRowHeight="15.75" x14ac:dyDescent="0.3"/>
  <cols>
    <col min="1" max="2" width="16.109375" customWidth="1"/>
    <col min="3" max="3" width="48.6640625" bestFit="1" customWidth="1"/>
    <col min="4" max="4" width="57.88671875" bestFit="1" customWidth="1"/>
    <col min="5" max="5" width="91.33203125" bestFit="1" customWidth="1"/>
  </cols>
  <sheetData>
    <row r="1" spans="1:7" x14ac:dyDescent="0.3">
      <c r="A1">
        <v>1</v>
      </c>
      <c r="B1">
        <v>2</v>
      </c>
      <c r="C1">
        <v>3</v>
      </c>
      <c r="D1">
        <v>4</v>
      </c>
      <c r="E1">
        <v>5</v>
      </c>
      <c r="F1">
        <v>6</v>
      </c>
    </row>
    <row r="2" spans="1:7" x14ac:dyDescent="0.3">
      <c r="A2" s="103" t="s">
        <v>217</v>
      </c>
      <c r="B2" s="103"/>
      <c r="C2" s="103" t="s">
        <v>242</v>
      </c>
      <c r="D2" s="103" t="s">
        <v>243</v>
      </c>
      <c r="E2" s="103" t="s">
        <v>245</v>
      </c>
      <c r="F2" s="103" t="s">
        <v>246</v>
      </c>
    </row>
    <row r="3" spans="1:7" ht="15" customHeight="1" x14ac:dyDescent="0.3">
      <c r="A3" s="104" t="s">
        <v>14</v>
      </c>
      <c r="B3" s="104" t="s">
        <v>250</v>
      </c>
      <c r="C3" s="104"/>
      <c r="D3" s="104"/>
      <c r="E3" s="104"/>
      <c r="F3" s="104"/>
      <c r="G3" s="102"/>
    </row>
    <row r="4" spans="1:7" x14ac:dyDescent="0.3">
      <c r="A4" s="104" t="s">
        <v>15</v>
      </c>
      <c r="B4" s="104" t="s">
        <v>250</v>
      </c>
      <c r="C4" s="104"/>
      <c r="D4" s="104"/>
      <c r="E4" s="104" t="s">
        <v>306</v>
      </c>
      <c r="F4" s="104"/>
      <c r="G4" s="102"/>
    </row>
    <row r="5" spans="1:7" x14ac:dyDescent="0.3">
      <c r="A5" s="104" t="s">
        <v>16</v>
      </c>
      <c r="B5" s="104" t="s">
        <v>250</v>
      </c>
      <c r="C5" s="104"/>
      <c r="D5" s="105"/>
      <c r="E5" s="105"/>
      <c r="F5" s="104"/>
      <c r="G5" s="102"/>
    </row>
    <row r="6" spans="1:7" x14ac:dyDescent="0.3">
      <c r="A6" s="104" t="s">
        <v>74</v>
      </c>
      <c r="B6" s="104" t="s">
        <v>250</v>
      </c>
      <c r="C6" s="104"/>
      <c r="D6" s="104"/>
      <c r="E6" s="104"/>
      <c r="F6" s="104"/>
      <c r="G6" s="102"/>
    </row>
    <row r="7" spans="1:7" x14ac:dyDescent="0.3">
      <c r="A7" s="104" t="s">
        <v>17</v>
      </c>
      <c r="B7" s="104" t="s">
        <v>250</v>
      </c>
      <c r="C7" s="104"/>
      <c r="D7" s="104"/>
      <c r="E7" s="104"/>
      <c r="F7" s="104"/>
      <c r="G7" s="102"/>
    </row>
    <row r="8" spans="1:7" ht="31.5" x14ac:dyDescent="0.3">
      <c r="A8" s="104" t="s">
        <v>18</v>
      </c>
      <c r="B8" s="104" t="s">
        <v>250</v>
      </c>
      <c r="C8" s="105" t="s">
        <v>252</v>
      </c>
      <c r="D8" s="105" t="s">
        <v>253</v>
      </c>
      <c r="E8" s="105" t="s">
        <v>307</v>
      </c>
      <c r="F8" s="104"/>
      <c r="G8" s="102"/>
    </row>
    <row r="9" spans="1:7" x14ac:dyDescent="0.3">
      <c r="A9" s="104" t="s">
        <v>19</v>
      </c>
      <c r="B9" s="104" t="s">
        <v>250</v>
      </c>
      <c r="C9" s="104"/>
      <c r="D9" s="104"/>
      <c r="E9" s="104"/>
      <c r="F9" s="104"/>
      <c r="G9" s="102"/>
    </row>
    <row r="10" spans="1:7" x14ac:dyDescent="0.3">
      <c r="A10" s="104" t="s">
        <v>20</v>
      </c>
      <c r="B10" s="104" t="s">
        <v>250</v>
      </c>
      <c r="C10" s="104"/>
      <c r="D10" s="104"/>
      <c r="E10" s="104"/>
      <c r="F10" s="104"/>
      <c r="G10" s="102"/>
    </row>
    <row r="11" spans="1:7" x14ac:dyDescent="0.3">
      <c r="A11" s="104" t="s">
        <v>21</v>
      </c>
      <c r="B11" s="104" t="s">
        <v>250</v>
      </c>
      <c r="C11" s="104"/>
      <c r="D11" s="104"/>
      <c r="E11" s="104"/>
      <c r="F11" s="104"/>
      <c r="G11" s="102"/>
    </row>
    <row r="12" spans="1:7" x14ac:dyDescent="0.3">
      <c r="A12" s="104" t="s">
        <v>22</v>
      </c>
      <c r="B12" s="104" t="s">
        <v>250</v>
      </c>
      <c r="C12" s="104"/>
      <c r="D12" s="104" t="s">
        <v>254</v>
      </c>
      <c r="E12" s="104" t="s">
        <v>308</v>
      </c>
      <c r="F12" s="104"/>
      <c r="G12" s="102"/>
    </row>
    <row r="13" spans="1:7" x14ac:dyDescent="0.3">
      <c r="A13" s="104" t="s">
        <v>23</v>
      </c>
      <c r="B13" s="104" t="s">
        <v>250</v>
      </c>
      <c r="C13" s="104"/>
      <c r="D13" s="104"/>
      <c r="E13" s="104"/>
      <c r="F13" s="104"/>
      <c r="G13" s="102"/>
    </row>
    <row r="14" spans="1:7" x14ac:dyDescent="0.3">
      <c r="A14" s="104" t="s">
        <v>24</v>
      </c>
      <c r="B14" s="104" t="s">
        <v>250</v>
      </c>
      <c r="C14" s="104"/>
      <c r="D14" s="104"/>
      <c r="E14" s="104"/>
      <c r="F14" s="104"/>
      <c r="G14" s="102"/>
    </row>
    <row r="15" spans="1:7" ht="31.5" x14ac:dyDescent="0.3">
      <c r="A15" s="104" t="s">
        <v>73</v>
      </c>
      <c r="B15" s="104" t="s">
        <v>250</v>
      </c>
      <c r="C15" s="105" t="s">
        <v>276</v>
      </c>
      <c r="D15" s="104" t="s">
        <v>277</v>
      </c>
      <c r="E15" s="104" t="s">
        <v>318</v>
      </c>
      <c r="F15" s="104"/>
      <c r="G15" s="102"/>
    </row>
    <row r="16" spans="1:7" x14ac:dyDescent="0.3">
      <c r="A16" s="104" t="s">
        <v>218</v>
      </c>
      <c r="B16" s="104" t="s">
        <v>250</v>
      </c>
      <c r="C16" s="104"/>
      <c r="D16" s="104"/>
      <c r="E16" s="104"/>
      <c r="F16" s="104"/>
      <c r="G16" s="102"/>
    </row>
    <row r="17" spans="1:7" x14ac:dyDescent="0.3">
      <c r="A17" s="104" t="s">
        <v>25</v>
      </c>
      <c r="B17" s="104" t="s">
        <v>250</v>
      </c>
      <c r="C17" s="104"/>
      <c r="D17" s="104"/>
      <c r="E17" s="104"/>
      <c r="F17" s="104"/>
      <c r="G17" s="102"/>
    </row>
    <row r="18" spans="1:7" x14ac:dyDescent="0.3">
      <c r="A18" s="104" t="s">
        <v>26</v>
      </c>
      <c r="B18" s="104" t="s">
        <v>250</v>
      </c>
      <c r="C18" s="104"/>
      <c r="D18" s="104"/>
      <c r="E18" s="104"/>
      <c r="F18" s="104"/>
      <c r="G18" s="102"/>
    </row>
    <row r="19" spans="1:7" x14ac:dyDescent="0.3">
      <c r="A19" s="104" t="s">
        <v>27</v>
      </c>
      <c r="B19" s="104" t="s">
        <v>250</v>
      </c>
      <c r="C19" s="104" t="s">
        <v>255</v>
      </c>
      <c r="D19" s="104" t="s">
        <v>255</v>
      </c>
      <c r="E19" s="104" t="s">
        <v>255</v>
      </c>
      <c r="F19" s="104"/>
      <c r="G19" s="102"/>
    </row>
    <row r="20" spans="1:7" x14ac:dyDescent="0.3">
      <c r="A20" s="104" t="s">
        <v>28</v>
      </c>
      <c r="B20" s="104" t="s">
        <v>250</v>
      </c>
      <c r="C20" s="104"/>
      <c r="D20" s="104"/>
      <c r="E20" s="104"/>
      <c r="F20" s="104"/>
      <c r="G20" s="102"/>
    </row>
    <row r="21" spans="1:7" x14ac:dyDescent="0.3">
      <c r="A21" s="104" t="s">
        <v>29</v>
      </c>
      <c r="B21" s="104" t="s">
        <v>250</v>
      </c>
      <c r="C21" s="104" t="s">
        <v>256</v>
      </c>
      <c r="D21" s="104"/>
      <c r="E21" s="104"/>
      <c r="F21" s="104"/>
      <c r="G21" s="102"/>
    </row>
    <row r="22" spans="1:7" ht="47.25" x14ac:dyDescent="0.3">
      <c r="A22" s="104" t="s">
        <v>30</v>
      </c>
      <c r="B22" s="104" t="s">
        <v>250</v>
      </c>
      <c r="C22" s="105" t="s">
        <v>258</v>
      </c>
      <c r="D22" s="105" t="s">
        <v>259</v>
      </c>
      <c r="E22" s="105" t="s">
        <v>310</v>
      </c>
      <c r="F22" s="104"/>
      <c r="G22" s="102"/>
    </row>
    <row r="23" spans="1:7" ht="31.5" x14ac:dyDescent="0.3">
      <c r="A23" s="104" t="s">
        <v>31</v>
      </c>
      <c r="B23" s="104" t="s">
        <v>250</v>
      </c>
      <c r="C23" s="105" t="s">
        <v>260</v>
      </c>
      <c r="D23" s="105" t="s">
        <v>261</v>
      </c>
      <c r="E23" s="105" t="s">
        <v>311</v>
      </c>
      <c r="F23" s="104"/>
      <c r="G23" s="102"/>
    </row>
    <row r="24" spans="1:7" x14ac:dyDescent="0.3">
      <c r="A24" s="104" t="s">
        <v>32</v>
      </c>
      <c r="B24" s="104" t="s">
        <v>250</v>
      </c>
      <c r="C24" s="104"/>
      <c r="D24" s="104"/>
      <c r="E24" s="104"/>
      <c r="F24" s="104"/>
      <c r="G24" s="102"/>
    </row>
    <row r="25" spans="1:7" ht="31.5" x14ac:dyDescent="0.3">
      <c r="A25" s="104" t="s">
        <v>33</v>
      </c>
      <c r="B25" s="104" t="s">
        <v>250</v>
      </c>
      <c r="C25" s="105" t="s">
        <v>262</v>
      </c>
      <c r="D25" s="104"/>
      <c r="E25" s="104"/>
      <c r="F25" s="104"/>
      <c r="G25" s="102"/>
    </row>
    <row r="26" spans="1:7" x14ac:dyDescent="0.3">
      <c r="A26" s="104" t="s">
        <v>34</v>
      </c>
      <c r="B26" s="104" t="s">
        <v>250</v>
      </c>
      <c r="C26" s="104"/>
      <c r="D26" s="104"/>
      <c r="E26" s="104"/>
      <c r="F26" s="104"/>
      <c r="G26" s="102"/>
    </row>
    <row r="27" spans="1:7" x14ac:dyDescent="0.3">
      <c r="A27" s="104" t="s">
        <v>35</v>
      </c>
      <c r="B27" s="104" t="s">
        <v>250</v>
      </c>
      <c r="C27" s="104"/>
      <c r="D27" s="104"/>
      <c r="E27" s="104"/>
      <c r="F27" s="104"/>
      <c r="G27" s="102"/>
    </row>
    <row r="28" spans="1:7" x14ac:dyDescent="0.3">
      <c r="A28" s="104" t="s">
        <v>36</v>
      </c>
      <c r="B28" s="104" t="s">
        <v>250</v>
      </c>
      <c r="C28" s="104"/>
      <c r="D28" s="104"/>
      <c r="E28" s="104"/>
      <c r="F28" s="104"/>
      <c r="G28" s="102"/>
    </row>
    <row r="29" spans="1:7" x14ac:dyDescent="0.3">
      <c r="A29" s="104" t="s">
        <v>37</v>
      </c>
      <c r="B29" s="104" t="s">
        <v>250</v>
      </c>
      <c r="C29" s="104"/>
      <c r="D29" s="104"/>
      <c r="E29" s="104"/>
      <c r="F29" s="104"/>
      <c r="G29" s="102"/>
    </row>
    <row r="30" spans="1:7" x14ac:dyDescent="0.3">
      <c r="A30" s="104" t="s">
        <v>38</v>
      </c>
      <c r="B30" s="104" t="s">
        <v>250</v>
      </c>
      <c r="C30" s="104" t="s">
        <v>265</v>
      </c>
      <c r="D30" s="104"/>
      <c r="E30" s="104" t="s">
        <v>265</v>
      </c>
      <c r="F30" s="104"/>
      <c r="G30" s="102"/>
    </row>
    <row r="31" spans="1:7" x14ac:dyDescent="0.3">
      <c r="A31" s="104" t="s">
        <v>39</v>
      </c>
      <c r="B31" s="104" t="s">
        <v>250</v>
      </c>
      <c r="C31" s="104"/>
      <c r="D31" s="104"/>
      <c r="E31" s="104"/>
      <c r="F31" s="104"/>
      <c r="G31" s="102"/>
    </row>
    <row r="32" spans="1:7" x14ac:dyDescent="0.3">
      <c r="A32" s="104" t="s">
        <v>40</v>
      </c>
      <c r="B32" s="104" t="s">
        <v>250</v>
      </c>
      <c r="C32" s="104"/>
      <c r="D32" s="104"/>
      <c r="E32" s="104"/>
      <c r="F32" s="104"/>
      <c r="G32" s="102"/>
    </row>
    <row r="33" spans="1:7" x14ac:dyDescent="0.3">
      <c r="A33" s="104" t="s">
        <v>41</v>
      </c>
      <c r="B33" s="104" t="s">
        <v>250</v>
      </c>
      <c r="C33" s="104" t="s">
        <v>268</v>
      </c>
      <c r="D33" s="104"/>
      <c r="E33" s="104" t="s">
        <v>269</v>
      </c>
      <c r="F33" s="104"/>
      <c r="G33" s="102"/>
    </row>
    <row r="34" spans="1:7" x14ac:dyDescent="0.3">
      <c r="A34" s="104" t="s">
        <v>42</v>
      </c>
      <c r="B34" s="104" t="s">
        <v>250</v>
      </c>
      <c r="C34" s="104"/>
      <c r="D34" s="104"/>
      <c r="E34" s="104"/>
      <c r="F34" s="104"/>
      <c r="G34" s="102"/>
    </row>
    <row r="35" spans="1:7" x14ac:dyDescent="0.3">
      <c r="A35" s="104" t="s">
        <v>43</v>
      </c>
      <c r="B35" s="104" t="s">
        <v>250</v>
      </c>
      <c r="C35" s="104"/>
      <c r="D35" s="104"/>
      <c r="E35" s="104"/>
      <c r="F35" s="104"/>
      <c r="G35" s="102"/>
    </row>
    <row r="36" spans="1:7" x14ac:dyDescent="0.3">
      <c r="A36" s="104" t="s">
        <v>44</v>
      </c>
      <c r="B36" s="104" t="s">
        <v>250</v>
      </c>
      <c r="C36" s="104"/>
      <c r="D36" s="104"/>
      <c r="E36" s="104"/>
      <c r="F36" s="104"/>
      <c r="G36" s="102"/>
    </row>
    <row r="37" spans="1:7" x14ac:dyDescent="0.3">
      <c r="A37" s="104" t="s">
        <v>45</v>
      </c>
      <c r="B37" s="104" t="s">
        <v>250</v>
      </c>
      <c r="C37" s="104" t="s">
        <v>270</v>
      </c>
      <c r="D37" s="104" t="s">
        <v>270</v>
      </c>
      <c r="E37" s="104" t="s">
        <v>270</v>
      </c>
      <c r="F37" s="104"/>
      <c r="G37" s="102"/>
    </row>
    <row r="38" spans="1:7" x14ac:dyDescent="0.3">
      <c r="A38" s="104" t="s">
        <v>46</v>
      </c>
      <c r="B38" s="104" t="s">
        <v>250</v>
      </c>
      <c r="C38" s="104"/>
      <c r="D38" s="104"/>
      <c r="E38" s="104" t="s">
        <v>315</v>
      </c>
      <c r="F38" s="104"/>
      <c r="G38" s="102"/>
    </row>
    <row r="39" spans="1:7" x14ac:dyDescent="0.3">
      <c r="A39" s="104" t="s">
        <v>47</v>
      </c>
      <c r="B39" s="104" t="s">
        <v>250</v>
      </c>
      <c r="C39" s="104"/>
      <c r="D39" s="105"/>
      <c r="E39" s="105"/>
      <c r="F39" s="104"/>
      <c r="G39" s="102"/>
    </row>
    <row r="40" spans="1:7" x14ac:dyDescent="0.3">
      <c r="A40" s="104" t="s">
        <v>48</v>
      </c>
      <c r="B40" s="104" t="s">
        <v>250</v>
      </c>
      <c r="C40" s="104"/>
      <c r="D40" s="104"/>
      <c r="E40" s="104"/>
      <c r="F40" s="104"/>
      <c r="G40" s="102"/>
    </row>
    <row r="41" spans="1:7" x14ac:dyDescent="0.3">
      <c r="A41" s="104" t="s">
        <v>49</v>
      </c>
      <c r="B41" s="104" t="s">
        <v>250</v>
      </c>
      <c r="C41" s="104"/>
      <c r="D41" s="104"/>
      <c r="E41" s="104"/>
      <c r="F41" s="104"/>
      <c r="G41" s="102"/>
    </row>
    <row r="42" spans="1:7" x14ac:dyDescent="0.3">
      <c r="A42" s="104" t="s">
        <v>50</v>
      </c>
      <c r="B42" s="104" t="s">
        <v>250</v>
      </c>
      <c r="C42" s="104"/>
      <c r="D42" s="104"/>
      <c r="E42" s="104"/>
      <c r="F42" s="104"/>
      <c r="G42" s="102"/>
    </row>
    <row r="43" spans="1:7" x14ac:dyDescent="0.3">
      <c r="A43" s="104" t="s">
        <v>51</v>
      </c>
      <c r="B43" s="104" t="s">
        <v>250</v>
      </c>
      <c r="C43" s="104" t="s">
        <v>273</v>
      </c>
      <c r="D43" s="104" t="s">
        <v>273</v>
      </c>
      <c r="E43" s="104" t="s">
        <v>273</v>
      </c>
      <c r="F43" s="104"/>
      <c r="G43" s="102"/>
    </row>
    <row r="44" spans="1:7" x14ac:dyDescent="0.3">
      <c r="A44" s="104" t="s">
        <v>52</v>
      </c>
      <c r="B44" s="104" t="s">
        <v>250</v>
      </c>
      <c r="C44" s="104"/>
      <c r="D44" s="104"/>
      <c r="E44" s="104"/>
      <c r="F44" s="104"/>
      <c r="G44" s="102"/>
    </row>
    <row r="45" spans="1:7" x14ac:dyDescent="0.3">
      <c r="A45" s="104" t="s">
        <v>53</v>
      </c>
      <c r="B45" s="104" t="s">
        <v>250</v>
      </c>
      <c r="C45" s="104" t="s">
        <v>275</v>
      </c>
      <c r="D45" s="104" t="s">
        <v>275</v>
      </c>
      <c r="E45" s="104" t="s">
        <v>275</v>
      </c>
      <c r="F45" s="104"/>
      <c r="G45" s="102"/>
    </row>
    <row r="46" spans="1:7" x14ac:dyDescent="0.3">
      <c r="A46" s="104" t="s">
        <v>54</v>
      </c>
      <c r="B46" s="104" t="s">
        <v>250</v>
      </c>
      <c r="C46" s="104" t="s">
        <v>278</v>
      </c>
      <c r="D46" s="104" t="s">
        <v>279</v>
      </c>
      <c r="E46" s="104"/>
      <c r="F46" s="104"/>
      <c r="G46" s="102"/>
    </row>
    <row r="47" spans="1:7" x14ac:dyDescent="0.3">
      <c r="A47" s="104" t="s">
        <v>55</v>
      </c>
      <c r="B47" s="104" t="s">
        <v>250</v>
      </c>
      <c r="C47" s="104"/>
      <c r="D47" s="104"/>
      <c r="E47" s="104"/>
      <c r="F47" s="104"/>
      <c r="G47" s="102"/>
    </row>
    <row r="48" spans="1:7" ht="31.5" x14ac:dyDescent="0.3">
      <c r="A48" s="104" t="s">
        <v>56</v>
      </c>
      <c r="B48" s="104" t="s">
        <v>250</v>
      </c>
      <c r="C48" s="105" t="s">
        <v>280</v>
      </c>
      <c r="D48" s="104" t="s">
        <v>281</v>
      </c>
      <c r="E48" s="104" t="s">
        <v>281</v>
      </c>
      <c r="F48" s="104"/>
      <c r="G48" s="102"/>
    </row>
    <row r="49" spans="1:7" x14ac:dyDescent="0.3">
      <c r="A49" s="104" t="s">
        <v>57</v>
      </c>
      <c r="B49" s="104" t="s">
        <v>250</v>
      </c>
      <c r="C49" s="104" t="s">
        <v>282</v>
      </c>
      <c r="D49" s="104" t="s">
        <v>282</v>
      </c>
      <c r="E49" s="104" t="s">
        <v>282</v>
      </c>
      <c r="F49" s="104"/>
      <c r="G49" s="102"/>
    </row>
    <row r="50" spans="1:7" x14ac:dyDescent="0.3">
      <c r="A50" s="104" t="s">
        <v>58</v>
      </c>
      <c r="B50" s="104" t="s">
        <v>250</v>
      </c>
      <c r="C50" s="104" t="s">
        <v>283</v>
      </c>
      <c r="D50" s="104"/>
      <c r="E50" s="104" t="s">
        <v>320</v>
      </c>
      <c r="F50" s="104"/>
      <c r="G50" s="102"/>
    </row>
    <row r="51" spans="1:7" x14ac:dyDescent="0.3">
      <c r="A51" s="104" t="s">
        <v>59</v>
      </c>
      <c r="B51" s="104" t="s">
        <v>250</v>
      </c>
      <c r="C51" s="104" t="s">
        <v>285</v>
      </c>
      <c r="D51" s="104"/>
      <c r="E51" s="104" t="s">
        <v>321</v>
      </c>
      <c r="F51" s="104"/>
      <c r="G51" s="102"/>
    </row>
    <row r="52" spans="1:7" x14ac:dyDescent="0.3">
      <c r="A52" s="104" t="s">
        <v>60</v>
      </c>
      <c r="B52" s="104" t="s">
        <v>250</v>
      </c>
      <c r="C52" s="104" t="s">
        <v>286</v>
      </c>
      <c r="D52" s="104"/>
      <c r="E52" s="104"/>
      <c r="F52" s="104"/>
      <c r="G52" s="102"/>
    </row>
    <row r="53" spans="1:7" ht="47.25" x14ac:dyDescent="0.3">
      <c r="A53" s="104" t="s">
        <v>61</v>
      </c>
      <c r="B53" s="104" t="s">
        <v>250</v>
      </c>
      <c r="C53" s="105" t="s">
        <v>287</v>
      </c>
      <c r="D53" s="105" t="s">
        <v>288</v>
      </c>
      <c r="E53" s="105" t="s">
        <v>288</v>
      </c>
      <c r="F53" s="104"/>
      <c r="G53" s="102"/>
    </row>
    <row r="54" spans="1:7" x14ac:dyDescent="0.3">
      <c r="A54" s="104" t="s">
        <v>11</v>
      </c>
      <c r="B54" s="104" t="s">
        <v>250</v>
      </c>
      <c r="C54" s="104"/>
      <c r="D54" s="104" t="s">
        <v>289</v>
      </c>
      <c r="E54" s="104" t="s">
        <v>323</v>
      </c>
      <c r="F54" s="104"/>
      <c r="G54" s="102"/>
    </row>
    <row r="55" spans="1:7" x14ac:dyDescent="0.3">
      <c r="A55" s="104" t="s">
        <v>62</v>
      </c>
      <c r="B55" s="104" t="s">
        <v>250</v>
      </c>
      <c r="C55" s="104"/>
      <c r="D55" s="104"/>
      <c r="E55" s="104"/>
      <c r="F55" s="104"/>
      <c r="G55" s="102"/>
    </row>
    <row r="56" spans="1:7" x14ac:dyDescent="0.3">
      <c r="A56" s="104" t="s">
        <v>63</v>
      </c>
      <c r="B56" s="104" t="s">
        <v>250</v>
      </c>
      <c r="C56" s="104"/>
      <c r="D56" s="104"/>
      <c r="E56" s="104"/>
      <c r="F56" s="104"/>
      <c r="G56" s="102"/>
    </row>
    <row r="57" spans="1:7" x14ac:dyDescent="0.3">
      <c r="A57" s="104" t="s">
        <v>64</v>
      </c>
      <c r="B57" s="104" t="s">
        <v>250</v>
      </c>
      <c r="C57" s="104" t="s">
        <v>292</v>
      </c>
      <c r="D57" s="104" t="s">
        <v>292</v>
      </c>
      <c r="E57" s="104" t="s">
        <v>292</v>
      </c>
      <c r="F57" s="104"/>
      <c r="G57" s="102"/>
    </row>
    <row r="58" spans="1:7" x14ac:dyDescent="0.3">
      <c r="A58" s="104" t="s">
        <v>77</v>
      </c>
      <c r="B58" s="104" t="s">
        <v>250</v>
      </c>
      <c r="C58" s="104" t="s">
        <v>294</v>
      </c>
      <c r="D58" s="104" t="s">
        <v>292</v>
      </c>
      <c r="E58" s="104" t="s">
        <v>324</v>
      </c>
      <c r="F58" s="104"/>
      <c r="G58" s="102"/>
    </row>
    <row r="59" spans="1:7" x14ac:dyDescent="0.3">
      <c r="A59" s="104" t="s">
        <v>78</v>
      </c>
      <c r="B59" s="104" t="s">
        <v>250</v>
      </c>
      <c r="C59" s="104"/>
      <c r="D59" s="104"/>
      <c r="E59" s="104"/>
      <c r="F59" s="104"/>
      <c r="G59" s="102"/>
    </row>
    <row r="60" spans="1:7" x14ac:dyDescent="0.3">
      <c r="A60" s="104" t="s">
        <v>138</v>
      </c>
      <c r="B60" s="104" t="s">
        <v>250</v>
      </c>
      <c r="C60" s="104" t="s">
        <v>282</v>
      </c>
      <c r="D60" s="104"/>
      <c r="E60" s="104"/>
      <c r="F60" s="104"/>
      <c r="G60" s="102"/>
    </row>
    <row r="61" spans="1:7" x14ac:dyDescent="0.3">
      <c r="A61" s="104" t="s">
        <v>139</v>
      </c>
      <c r="B61" s="104" t="s">
        <v>250</v>
      </c>
      <c r="C61" s="104" t="s">
        <v>293</v>
      </c>
      <c r="D61" s="104"/>
      <c r="E61" s="104"/>
      <c r="F61" s="104"/>
      <c r="G61" s="102"/>
    </row>
    <row r="62" spans="1:7" x14ac:dyDescent="0.3">
      <c r="A62" s="104" t="s">
        <v>65</v>
      </c>
      <c r="B62" s="104" t="s">
        <v>250</v>
      </c>
      <c r="C62" s="104"/>
      <c r="D62" s="104"/>
      <c r="E62" s="104"/>
      <c r="F62" s="104"/>
      <c r="G62" s="102"/>
    </row>
    <row r="63" spans="1:7" x14ac:dyDescent="0.3">
      <c r="A63" s="104" t="s">
        <v>66</v>
      </c>
      <c r="B63" s="104" t="s">
        <v>250</v>
      </c>
      <c r="C63" s="104"/>
      <c r="D63" s="104"/>
      <c r="E63" s="104"/>
      <c r="F63" s="104"/>
      <c r="G63" s="102"/>
    </row>
    <row r="64" spans="1:7" x14ac:dyDescent="0.3">
      <c r="A64" s="104" t="s">
        <v>67</v>
      </c>
      <c r="B64" s="104" t="s">
        <v>250</v>
      </c>
      <c r="C64" s="104"/>
      <c r="D64" s="104"/>
      <c r="E64" s="104"/>
      <c r="F64" s="104"/>
      <c r="G64" s="102"/>
    </row>
    <row r="65" spans="1:7" x14ac:dyDescent="0.3">
      <c r="A65" s="104" t="s">
        <v>68</v>
      </c>
      <c r="B65" s="104" t="s">
        <v>250</v>
      </c>
      <c r="C65" s="104"/>
      <c r="D65" s="104"/>
      <c r="E65" s="104"/>
      <c r="F65" s="104"/>
      <c r="G65" s="102"/>
    </row>
    <row r="66" spans="1:7" ht="31.5" x14ac:dyDescent="0.3">
      <c r="A66" s="104" t="s">
        <v>69</v>
      </c>
      <c r="B66" s="104" t="s">
        <v>250</v>
      </c>
      <c r="C66" s="105" t="s">
        <v>297</v>
      </c>
      <c r="D66" s="104" t="s">
        <v>298</v>
      </c>
      <c r="E66" s="104" t="s">
        <v>327</v>
      </c>
      <c r="F66" s="104"/>
      <c r="G66" s="102"/>
    </row>
    <row r="67" spans="1:7" x14ac:dyDescent="0.3">
      <c r="A67" s="104" t="s">
        <v>70</v>
      </c>
      <c r="B67" s="104" t="s">
        <v>250</v>
      </c>
      <c r="C67" s="104" t="s">
        <v>299</v>
      </c>
      <c r="D67" s="104"/>
      <c r="E67" s="104"/>
      <c r="F67" s="104"/>
      <c r="G67" s="102"/>
    </row>
    <row r="68" spans="1:7" x14ac:dyDescent="0.3">
      <c r="A68" s="104" t="s">
        <v>71</v>
      </c>
      <c r="B68" s="104" t="s">
        <v>250</v>
      </c>
      <c r="C68" s="104"/>
      <c r="D68" s="104"/>
      <c r="E68" s="104"/>
      <c r="F68" s="104"/>
      <c r="G68" s="102"/>
    </row>
    <row r="69" spans="1:7" x14ac:dyDescent="0.3">
      <c r="A69" s="104" t="s">
        <v>72</v>
      </c>
      <c r="B69" s="104" t="s">
        <v>250</v>
      </c>
      <c r="C69" s="104"/>
      <c r="D69" s="104"/>
      <c r="E69" s="104"/>
      <c r="F69" s="104"/>
      <c r="G69" s="10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71"/>
  <sheetViews>
    <sheetView workbookViewId="0">
      <pane ySplit="2" topLeftCell="A24" activePane="bottomLeft" state="frozen"/>
      <selection pane="bottomLeft" activeCell="E38" sqref="E38"/>
    </sheetView>
  </sheetViews>
  <sheetFormatPr defaultRowHeight="15.75" x14ac:dyDescent="0.3"/>
  <cols>
    <col min="1" max="1" width="10.44140625" customWidth="1"/>
    <col min="2" max="3" width="15" bestFit="1" customWidth="1"/>
    <col min="4" max="4" width="15" style="93" bestFit="1" customWidth="1"/>
    <col min="5" max="5" width="15" bestFit="1" customWidth="1"/>
    <col min="6" max="6" width="16.109375" bestFit="1" customWidth="1"/>
    <col min="7" max="7" width="11.33203125" customWidth="1"/>
    <col min="8" max="8" width="13.5546875" customWidth="1"/>
  </cols>
  <sheetData>
    <row r="1" spans="1:5" ht="16.5" x14ac:dyDescent="0.3">
      <c r="A1" s="95">
        <v>1</v>
      </c>
      <c r="B1" s="95">
        <v>2</v>
      </c>
      <c r="C1" s="95">
        <v>3</v>
      </c>
      <c r="D1" s="95">
        <v>4</v>
      </c>
      <c r="E1" s="95">
        <v>5</v>
      </c>
    </row>
    <row r="2" spans="1:5" x14ac:dyDescent="0.3">
      <c r="B2" s="96" t="s">
        <v>239</v>
      </c>
      <c r="C2" s="96" t="s">
        <v>236</v>
      </c>
      <c r="D2" s="97" t="s">
        <v>237</v>
      </c>
      <c r="E2" s="96" t="s">
        <v>238</v>
      </c>
    </row>
    <row r="3" spans="1:5" x14ac:dyDescent="0.3">
      <c r="A3" t="s">
        <v>14</v>
      </c>
      <c r="B3" s="93">
        <v>51639.93</v>
      </c>
      <c r="C3" s="93">
        <v>23440.38</v>
      </c>
      <c r="D3" s="93">
        <v>80096.320000000007</v>
      </c>
      <c r="E3" s="93">
        <v>49388.515074227565</v>
      </c>
    </row>
    <row r="4" spans="1:5" x14ac:dyDescent="0.3">
      <c r="A4" t="s">
        <v>15</v>
      </c>
      <c r="B4" s="93">
        <v>8854.15</v>
      </c>
      <c r="C4" s="93">
        <v>3568.92</v>
      </c>
      <c r="D4" s="93">
        <v>17484.46</v>
      </c>
      <c r="E4" s="93">
        <v>0</v>
      </c>
    </row>
    <row r="5" spans="1:5" x14ac:dyDescent="0.3">
      <c r="A5" t="s">
        <v>16</v>
      </c>
      <c r="B5" s="93">
        <v>57319.33</v>
      </c>
      <c r="C5" s="93">
        <v>42150.63</v>
      </c>
      <c r="D5" s="93">
        <v>2864.34</v>
      </c>
      <c r="E5" s="93">
        <v>51041.150991048838</v>
      </c>
    </row>
    <row r="6" spans="1:5" x14ac:dyDescent="0.3">
      <c r="A6" t="s">
        <v>74</v>
      </c>
      <c r="B6" s="93">
        <v>0</v>
      </c>
      <c r="C6" s="93">
        <v>7431.13</v>
      </c>
      <c r="D6" s="93">
        <v>4647.3599999999997</v>
      </c>
      <c r="E6" s="93">
        <v>2576.9786639056028</v>
      </c>
    </row>
    <row r="7" spans="1:5" x14ac:dyDescent="0.3">
      <c r="A7" t="s">
        <v>17</v>
      </c>
      <c r="B7" s="93">
        <v>107931.08</v>
      </c>
      <c r="C7" s="93">
        <v>89990.58</v>
      </c>
      <c r="D7" s="93">
        <v>99791.3</v>
      </c>
      <c r="E7" s="93">
        <v>123764.24143707476</v>
      </c>
    </row>
    <row r="8" spans="1:5" x14ac:dyDescent="0.3">
      <c r="A8" t="s">
        <v>18</v>
      </c>
      <c r="B8" s="93">
        <v>193735.46000000002</v>
      </c>
      <c r="C8" s="93">
        <v>225872.06</v>
      </c>
      <c r="D8" s="93">
        <v>174627.84</v>
      </c>
      <c r="E8" s="93">
        <v>241241.8161227089</v>
      </c>
    </row>
    <row r="9" spans="1:5" x14ac:dyDescent="0.3">
      <c r="A9" t="s">
        <v>19</v>
      </c>
      <c r="B9" s="93">
        <v>1872.27</v>
      </c>
      <c r="C9" s="93">
        <v>223.67</v>
      </c>
      <c r="D9" s="93">
        <v>1214.1600000000001</v>
      </c>
      <c r="E9" s="93">
        <v>2559.4255899901505</v>
      </c>
    </row>
    <row r="10" spans="1:5" x14ac:dyDescent="0.3">
      <c r="A10" t="s">
        <v>20</v>
      </c>
      <c r="B10" s="93">
        <v>36780.560000000005</v>
      </c>
      <c r="C10" s="93">
        <v>25117.11</v>
      </c>
      <c r="D10" s="93">
        <v>46741.53</v>
      </c>
      <c r="E10" s="93">
        <v>40631.405321588907</v>
      </c>
    </row>
    <row r="11" spans="1:5" x14ac:dyDescent="0.3">
      <c r="A11" t="s">
        <v>21</v>
      </c>
      <c r="B11" s="93">
        <v>21267.14</v>
      </c>
      <c r="C11" s="93">
        <v>19899.330000000002</v>
      </c>
      <c r="D11" s="93">
        <v>17840.919999999998</v>
      </c>
      <c r="E11" s="93">
        <v>20769.256895133218</v>
      </c>
    </row>
    <row r="12" spans="1:5" x14ac:dyDescent="0.3">
      <c r="A12" t="s">
        <v>22</v>
      </c>
      <c r="B12" s="93">
        <v>10680.259999999998</v>
      </c>
      <c r="C12" s="93">
        <v>25490.77</v>
      </c>
      <c r="D12" s="93">
        <v>6726.7</v>
      </c>
      <c r="E12" s="93">
        <v>12040.568245113851</v>
      </c>
    </row>
    <row r="13" spans="1:5" x14ac:dyDescent="0.3">
      <c r="A13" t="s">
        <v>23</v>
      </c>
      <c r="B13" s="93">
        <v>56670.400000000001</v>
      </c>
      <c r="C13" s="93">
        <v>53367.46</v>
      </c>
      <c r="D13" s="93">
        <v>65441.69</v>
      </c>
      <c r="E13" s="93">
        <v>51087.434302622278</v>
      </c>
    </row>
    <row r="14" spans="1:5" x14ac:dyDescent="0.3">
      <c r="A14" t="s">
        <v>24</v>
      </c>
      <c r="B14" s="93">
        <v>15251.83</v>
      </c>
      <c r="C14" s="93">
        <v>17045.349999999999</v>
      </c>
      <c r="D14" s="93">
        <v>10118.030000000001</v>
      </c>
      <c r="E14" s="93">
        <v>13142.209597355193</v>
      </c>
    </row>
    <row r="15" spans="1:5" x14ac:dyDescent="0.3">
      <c r="A15" t="s">
        <v>196</v>
      </c>
      <c r="B15" s="93">
        <v>7769.99</v>
      </c>
      <c r="C15" s="93">
        <v>3921.51</v>
      </c>
      <c r="D15" s="93">
        <v>11752.75</v>
      </c>
      <c r="E15" s="93">
        <v>3928.9517741937889</v>
      </c>
    </row>
    <row r="16" spans="1:5" x14ac:dyDescent="0.3">
      <c r="A16" t="s">
        <v>25</v>
      </c>
      <c r="B16" s="93">
        <v>0</v>
      </c>
      <c r="C16" s="93">
        <v>4815.66</v>
      </c>
      <c r="D16" s="93">
        <v>0</v>
      </c>
      <c r="E16" s="93">
        <v>5524.9386951756514</v>
      </c>
    </row>
    <row r="17" spans="1:5" x14ac:dyDescent="0.3">
      <c r="A17" t="s">
        <v>26</v>
      </c>
      <c r="B17" s="93">
        <v>98640.03</v>
      </c>
      <c r="C17" s="93">
        <v>73905.100000000006</v>
      </c>
      <c r="D17" s="93">
        <v>151283.85999999999</v>
      </c>
      <c r="E17" s="93">
        <v>139604.32081940211</v>
      </c>
    </row>
    <row r="18" spans="1:5" x14ac:dyDescent="0.3">
      <c r="A18" t="s">
        <v>27</v>
      </c>
      <c r="B18" s="93">
        <v>70590.97</v>
      </c>
      <c r="C18" s="93">
        <v>64877.53</v>
      </c>
      <c r="D18" s="93">
        <v>89330.21</v>
      </c>
      <c r="E18" s="93">
        <v>69949.559860335052</v>
      </c>
    </row>
    <row r="19" spans="1:5" x14ac:dyDescent="0.3">
      <c r="A19" t="s">
        <v>28</v>
      </c>
      <c r="B19" s="93">
        <v>21162.25</v>
      </c>
      <c r="C19" s="93">
        <v>19766.080000000002</v>
      </c>
      <c r="D19" s="93">
        <v>4833.6000000000004</v>
      </c>
      <c r="E19" s="93">
        <v>15073.39550497347</v>
      </c>
    </row>
    <row r="20" spans="1:5" x14ac:dyDescent="0.3">
      <c r="A20" t="s">
        <v>29</v>
      </c>
      <c r="B20" s="93">
        <v>4284.53</v>
      </c>
      <c r="C20" s="93">
        <v>4611.68</v>
      </c>
      <c r="D20" s="93">
        <v>3625.88</v>
      </c>
      <c r="E20" s="93">
        <v>2932.0395767776631</v>
      </c>
    </row>
    <row r="21" spans="1:5" x14ac:dyDescent="0.3">
      <c r="A21" t="s">
        <v>30</v>
      </c>
      <c r="B21" s="93">
        <v>11818.34</v>
      </c>
      <c r="C21" s="93">
        <v>14686.89</v>
      </c>
      <c r="D21" s="93">
        <v>8823.92</v>
      </c>
      <c r="E21" s="93">
        <v>7938.838965703847</v>
      </c>
    </row>
    <row r="22" spans="1:5" x14ac:dyDescent="0.3">
      <c r="A22" t="s">
        <v>31</v>
      </c>
      <c r="B22" s="93">
        <v>0</v>
      </c>
      <c r="C22" s="93">
        <v>0</v>
      </c>
      <c r="D22" s="93">
        <v>0</v>
      </c>
      <c r="E22" s="93">
        <v>1432.3482203468343</v>
      </c>
    </row>
    <row r="23" spans="1:5" x14ac:dyDescent="0.3">
      <c r="A23" t="s">
        <v>32</v>
      </c>
      <c r="B23" s="93">
        <v>6478.9</v>
      </c>
      <c r="C23" s="93">
        <v>5252.38</v>
      </c>
      <c r="D23" s="93">
        <v>2612.11</v>
      </c>
      <c r="E23" s="93">
        <v>6391.6084366049154</v>
      </c>
    </row>
    <row r="24" spans="1:5" x14ac:dyDescent="0.3">
      <c r="A24" t="s">
        <v>33</v>
      </c>
      <c r="B24" s="93">
        <v>5426.79</v>
      </c>
      <c r="C24" s="93">
        <v>3992.54</v>
      </c>
      <c r="D24" s="93">
        <v>3841.96</v>
      </c>
      <c r="E24" s="93">
        <v>4006.390101384909</v>
      </c>
    </row>
    <row r="25" spans="1:5" x14ac:dyDescent="0.3">
      <c r="A25" t="s">
        <v>34</v>
      </c>
      <c r="B25" s="93">
        <v>5740.4900000000007</v>
      </c>
      <c r="C25" s="93">
        <v>0</v>
      </c>
      <c r="D25" s="93">
        <v>5544.26</v>
      </c>
      <c r="E25" s="93">
        <v>0</v>
      </c>
    </row>
    <row r="26" spans="1:5" x14ac:dyDescent="0.3">
      <c r="A26" t="s">
        <v>35</v>
      </c>
      <c r="B26" s="93">
        <v>9078.92</v>
      </c>
      <c r="C26" s="93">
        <v>7346.48</v>
      </c>
      <c r="D26" s="93">
        <v>10267.24</v>
      </c>
      <c r="E26" s="93">
        <v>14558.473135220338</v>
      </c>
    </row>
    <row r="27" spans="1:5" x14ac:dyDescent="0.3">
      <c r="A27" t="s">
        <v>36</v>
      </c>
      <c r="B27" s="93">
        <v>14653.42</v>
      </c>
      <c r="C27" s="93">
        <v>12643.19</v>
      </c>
      <c r="D27" s="93">
        <v>21882.25</v>
      </c>
      <c r="E27" s="93">
        <v>12147.81878259836</v>
      </c>
    </row>
    <row r="28" spans="1:5" x14ac:dyDescent="0.3">
      <c r="A28" t="s">
        <v>37</v>
      </c>
      <c r="B28" s="93">
        <v>36780.31</v>
      </c>
      <c r="C28" s="93">
        <v>24269.81</v>
      </c>
      <c r="D28" s="93">
        <v>57496.79</v>
      </c>
      <c r="E28" s="93">
        <v>30435.136717282337</v>
      </c>
    </row>
    <row r="29" spans="1:5" x14ac:dyDescent="0.3">
      <c r="A29" t="s">
        <v>38</v>
      </c>
      <c r="B29" s="93">
        <v>21716.84</v>
      </c>
      <c r="C29" s="93">
        <v>23339.18</v>
      </c>
      <c r="D29" s="93">
        <v>23582.6</v>
      </c>
      <c r="E29" s="93">
        <v>12522.104030688773</v>
      </c>
    </row>
    <row r="30" spans="1:5" x14ac:dyDescent="0.3">
      <c r="A30" t="s">
        <v>39</v>
      </c>
      <c r="B30" s="93">
        <v>103261.17</v>
      </c>
      <c r="C30" s="93">
        <v>130810.5</v>
      </c>
      <c r="D30" s="93">
        <v>114293.92</v>
      </c>
      <c r="E30" s="93">
        <v>125836.31563857467</v>
      </c>
    </row>
    <row r="31" spans="1:5" x14ac:dyDescent="0.3">
      <c r="A31" t="s">
        <v>40</v>
      </c>
      <c r="B31" s="93">
        <v>4238.66</v>
      </c>
      <c r="C31" s="93">
        <v>3560.42</v>
      </c>
      <c r="D31" s="93">
        <v>1003.66</v>
      </c>
      <c r="E31" s="93">
        <v>8480.7430280523859</v>
      </c>
    </row>
    <row r="32" spans="1:5" x14ac:dyDescent="0.3">
      <c r="A32" t="s">
        <v>41</v>
      </c>
      <c r="B32" s="93">
        <v>41434.79</v>
      </c>
      <c r="C32" s="93">
        <v>57215.53</v>
      </c>
      <c r="D32" s="93">
        <v>22431.279999999999</v>
      </c>
      <c r="E32" s="93">
        <v>38223.909942643506</v>
      </c>
    </row>
    <row r="33" spans="1:8" x14ac:dyDescent="0.3">
      <c r="A33" t="s">
        <v>42</v>
      </c>
      <c r="B33" s="93">
        <v>7605.4</v>
      </c>
      <c r="C33" s="93">
        <v>8042.28</v>
      </c>
      <c r="D33" s="93">
        <v>7043.47</v>
      </c>
      <c r="E33" s="93">
        <v>5588.5239084456061</v>
      </c>
    </row>
    <row r="34" spans="1:8" x14ac:dyDescent="0.3">
      <c r="A34" t="s">
        <v>43</v>
      </c>
      <c r="B34" s="93">
        <v>11407.800000000001</v>
      </c>
      <c r="C34" s="93">
        <v>7545.3</v>
      </c>
      <c r="D34" s="93">
        <v>4887.67</v>
      </c>
      <c r="E34" s="93">
        <v>10629.772533245483</v>
      </c>
    </row>
    <row r="35" spans="1:8" x14ac:dyDescent="0.3">
      <c r="A35" t="s">
        <v>44</v>
      </c>
      <c r="B35" s="93">
        <v>0</v>
      </c>
      <c r="C35" s="93">
        <v>0</v>
      </c>
      <c r="D35" s="93">
        <v>4200.5600000000004</v>
      </c>
      <c r="E35" s="93">
        <v>0</v>
      </c>
    </row>
    <row r="36" spans="1:8" x14ac:dyDescent="0.3">
      <c r="A36" t="s">
        <v>45</v>
      </c>
      <c r="B36" s="93">
        <v>61511.25</v>
      </c>
      <c r="C36" s="93">
        <v>54582.43</v>
      </c>
      <c r="D36" s="93">
        <v>59355.54</v>
      </c>
      <c r="E36" s="93">
        <v>62006.470287849261</v>
      </c>
    </row>
    <row r="37" spans="1:8" x14ac:dyDescent="0.3">
      <c r="A37" t="s">
        <v>46</v>
      </c>
      <c r="B37" s="93">
        <v>74180.989999999991</v>
      </c>
      <c r="C37" s="93">
        <v>65001.94</v>
      </c>
      <c r="D37" s="93">
        <v>57842.39</v>
      </c>
      <c r="E37" s="93">
        <v>82403.38368935381</v>
      </c>
    </row>
    <row r="38" spans="1:8" x14ac:dyDescent="0.3">
      <c r="A38" t="s">
        <v>47</v>
      </c>
      <c r="B38" s="93">
        <v>65832.810000000012</v>
      </c>
      <c r="C38" s="93">
        <v>76592.12</v>
      </c>
      <c r="D38" s="93">
        <v>51617.440000000002</v>
      </c>
      <c r="E38" s="93">
        <v>61239.612522036099</v>
      </c>
    </row>
    <row r="39" spans="1:8" x14ac:dyDescent="0.3">
      <c r="A39" t="s">
        <v>48</v>
      </c>
      <c r="B39" s="93">
        <v>14150.91</v>
      </c>
      <c r="C39" s="93">
        <v>22004.62</v>
      </c>
      <c r="D39" s="93">
        <v>11556.94</v>
      </c>
      <c r="E39" s="93">
        <v>12491.432038569037</v>
      </c>
      <c r="G39" t="s">
        <v>241</v>
      </c>
      <c r="H39" s="96" t="s">
        <v>240</v>
      </c>
    </row>
    <row r="40" spans="1:8" x14ac:dyDescent="0.3">
      <c r="A40" t="s">
        <v>49</v>
      </c>
      <c r="B40" s="93">
        <v>2603</v>
      </c>
      <c r="C40" s="93">
        <v>1241.3</v>
      </c>
      <c r="D40" s="93">
        <v>3704.3</v>
      </c>
      <c r="E40" s="93">
        <v>1990.4335698766524</v>
      </c>
    </row>
    <row r="41" spans="1:8" x14ac:dyDescent="0.3">
      <c r="A41" t="s">
        <v>50</v>
      </c>
      <c r="B41" s="93">
        <v>1429.5999999999995</v>
      </c>
      <c r="C41" s="93">
        <v>4627.4799999999996</v>
      </c>
      <c r="D41" s="93">
        <v>8847.7900000000009</v>
      </c>
      <c r="E41" s="93">
        <v>0</v>
      </c>
    </row>
    <row r="42" spans="1:8" x14ac:dyDescent="0.3">
      <c r="A42" t="s">
        <v>51</v>
      </c>
      <c r="B42" s="93">
        <v>34713.11</v>
      </c>
      <c r="C42" s="93">
        <v>32718.53</v>
      </c>
      <c r="D42" s="93">
        <v>31183.77</v>
      </c>
      <c r="E42" s="93">
        <v>33858.015112205416</v>
      </c>
    </row>
    <row r="43" spans="1:8" x14ac:dyDescent="0.3">
      <c r="A43" t="s">
        <v>52</v>
      </c>
      <c r="B43" s="93">
        <v>46593.27</v>
      </c>
      <c r="C43" s="93">
        <v>45303.86</v>
      </c>
      <c r="D43" s="93">
        <v>48799.51</v>
      </c>
      <c r="E43" s="93">
        <v>45281.762350438898</v>
      </c>
    </row>
    <row r="44" spans="1:8" x14ac:dyDescent="0.3">
      <c r="A44" t="s">
        <v>53</v>
      </c>
      <c r="B44" s="93">
        <v>36221.789999999994</v>
      </c>
      <c r="C44" s="93">
        <v>48344.02</v>
      </c>
      <c r="D44" s="93">
        <v>36285.94</v>
      </c>
      <c r="E44" s="93">
        <v>27352.983097812208</v>
      </c>
    </row>
    <row r="45" spans="1:8" x14ac:dyDescent="0.3">
      <c r="A45" t="s">
        <v>73</v>
      </c>
      <c r="B45" s="93">
        <v>278239.52999999997</v>
      </c>
      <c r="C45" s="93">
        <v>336236.84</v>
      </c>
      <c r="D45" s="93">
        <v>192206.05</v>
      </c>
      <c r="E45" s="93">
        <v>264233.31922485429</v>
      </c>
    </row>
    <row r="46" spans="1:8" x14ac:dyDescent="0.3">
      <c r="A46" t="s">
        <v>54</v>
      </c>
      <c r="B46" s="93">
        <v>736.79000000000178</v>
      </c>
      <c r="C46" s="93">
        <v>30959.94</v>
      </c>
      <c r="D46" s="93">
        <v>67242.84</v>
      </c>
      <c r="E46" s="93">
        <v>14831.333109211504</v>
      </c>
    </row>
    <row r="47" spans="1:8" x14ac:dyDescent="0.3">
      <c r="A47" t="s">
        <v>55</v>
      </c>
      <c r="B47" s="93">
        <v>14055.609999999999</v>
      </c>
      <c r="C47" s="93">
        <v>23998.91</v>
      </c>
      <c r="D47" s="93">
        <v>17091.16</v>
      </c>
      <c r="E47" s="93">
        <v>12258.276596109246</v>
      </c>
    </row>
    <row r="48" spans="1:8" x14ac:dyDescent="0.3">
      <c r="A48" t="s">
        <v>56</v>
      </c>
      <c r="B48" s="93">
        <v>19537.41</v>
      </c>
      <c r="C48" s="93">
        <v>16726.78</v>
      </c>
      <c r="D48" s="93">
        <v>20311.75</v>
      </c>
      <c r="E48" s="93">
        <v>26998.907552875964</v>
      </c>
    </row>
    <row r="49" spans="1:5" x14ac:dyDescent="0.3">
      <c r="A49" t="s">
        <v>57</v>
      </c>
      <c r="B49" s="93">
        <v>26664.6</v>
      </c>
      <c r="C49" s="93">
        <v>23493.94</v>
      </c>
      <c r="D49" s="93">
        <v>13074.89</v>
      </c>
      <c r="E49" s="93">
        <v>19305.840603398326</v>
      </c>
    </row>
    <row r="50" spans="1:5" x14ac:dyDescent="0.3">
      <c r="A50" t="s">
        <v>58</v>
      </c>
      <c r="B50" s="93">
        <v>175929.28999999998</v>
      </c>
      <c r="C50" s="93">
        <v>156089.64000000001</v>
      </c>
      <c r="D50" s="93">
        <v>171691.71</v>
      </c>
      <c r="E50" s="93">
        <v>164330.88296805872</v>
      </c>
    </row>
    <row r="51" spans="1:5" x14ac:dyDescent="0.3">
      <c r="A51" t="s">
        <v>59</v>
      </c>
      <c r="B51" s="93">
        <v>59429.29</v>
      </c>
      <c r="C51" s="93">
        <v>90911.039999999994</v>
      </c>
      <c r="D51" s="93">
        <v>65934.740000000005</v>
      </c>
      <c r="E51" s="93">
        <v>65701.300572587366</v>
      </c>
    </row>
    <row r="52" spans="1:5" x14ac:dyDescent="0.3">
      <c r="A52" t="s">
        <v>60</v>
      </c>
      <c r="B52" s="93">
        <v>232464.97</v>
      </c>
      <c r="C52" s="93">
        <v>169057.47</v>
      </c>
      <c r="D52" s="93">
        <v>218335.4</v>
      </c>
      <c r="E52" s="93">
        <v>205589.3010923347</v>
      </c>
    </row>
    <row r="53" spans="1:5" x14ac:dyDescent="0.3">
      <c r="A53" t="s">
        <v>61</v>
      </c>
      <c r="B53" s="93">
        <v>86962.31</v>
      </c>
      <c r="C53" s="93">
        <v>74019.929999999993</v>
      </c>
      <c r="D53" s="93">
        <v>21970.94</v>
      </c>
      <c r="E53" s="93">
        <v>89601.622046592995</v>
      </c>
    </row>
    <row r="54" spans="1:5" x14ac:dyDescent="0.3">
      <c r="A54" t="s">
        <v>11</v>
      </c>
      <c r="B54" s="93">
        <v>154960.68</v>
      </c>
      <c r="C54" s="93">
        <v>147684.53</v>
      </c>
      <c r="D54" s="93">
        <v>169291.97</v>
      </c>
      <c r="E54" s="93">
        <v>145906.07722491864</v>
      </c>
    </row>
    <row r="55" spans="1:5" x14ac:dyDescent="0.3">
      <c r="A55" t="s">
        <v>62</v>
      </c>
      <c r="B55" s="93">
        <v>71939.12999999999</v>
      </c>
      <c r="C55" s="93">
        <v>79553.679999999993</v>
      </c>
      <c r="D55" s="93">
        <v>114324.43</v>
      </c>
      <c r="E55" s="93">
        <v>84446.495801916739</v>
      </c>
    </row>
    <row r="56" spans="1:5" x14ac:dyDescent="0.3">
      <c r="A56" t="s">
        <v>63</v>
      </c>
      <c r="B56" s="93">
        <v>19783.52</v>
      </c>
      <c r="C56" s="93">
        <v>33564.36</v>
      </c>
      <c r="D56" s="93">
        <v>21114.3</v>
      </c>
      <c r="E56" s="93">
        <v>14727.454075742678</v>
      </c>
    </row>
    <row r="57" spans="1:5" x14ac:dyDescent="0.3">
      <c r="A57" t="s">
        <v>64</v>
      </c>
      <c r="B57" s="93">
        <v>31580.16</v>
      </c>
      <c r="C57" s="93">
        <v>7632.4</v>
      </c>
      <c r="D57" s="93">
        <v>74015.48</v>
      </c>
      <c r="E57" s="93">
        <v>30262.793933214274</v>
      </c>
    </row>
    <row r="58" spans="1:5" x14ac:dyDescent="0.3">
      <c r="A58" t="s">
        <v>77</v>
      </c>
      <c r="B58" s="93">
        <v>87930.68</v>
      </c>
      <c r="C58" s="93">
        <v>96716.42</v>
      </c>
      <c r="D58" s="93">
        <v>86760.53</v>
      </c>
      <c r="E58" s="93">
        <v>80269.376214946926</v>
      </c>
    </row>
    <row r="59" spans="1:5" x14ac:dyDescent="0.3">
      <c r="A59" t="s">
        <v>78</v>
      </c>
      <c r="B59" s="93">
        <v>52675.56</v>
      </c>
      <c r="C59" s="93">
        <v>18143.150000000001</v>
      </c>
      <c r="D59" s="93">
        <v>99367.59</v>
      </c>
      <c r="E59" s="93">
        <v>51502.196919840782</v>
      </c>
    </row>
    <row r="60" spans="1:5" x14ac:dyDescent="0.3">
      <c r="A60" t="s">
        <v>138</v>
      </c>
      <c r="B60" s="93">
        <v>12473.5</v>
      </c>
      <c r="C60" s="93">
        <v>14614.4</v>
      </c>
      <c r="D60" s="93">
        <v>30191.040000000001</v>
      </c>
      <c r="E60" s="93">
        <v>12057.483728012012</v>
      </c>
    </row>
    <row r="61" spans="1:5" x14ac:dyDescent="0.3">
      <c r="A61" t="s">
        <v>139</v>
      </c>
      <c r="B61" s="93">
        <v>75067.259999999995</v>
      </c>
      <c r="C61" s="93">
        <v>114278.14</v>
      </c>
      <c r="D61" s="93">
        <v>38890.120000000003</v>
      </c>
      <c r="E61" s="93">
        <v>47646.529470755762</v>
      </c>
    </row>
    <row r="62" spans="1:5" x14ac:dyDescent="0.3">
      <c r="A62" t="s">
        <v>65</v>
      </c>
      <c r="B62" s="93">
        <v>19181.98</v>
      </c>
      <c r="C62" s="93">
        <v>18620.099999999999</v>
      </c>
      <c r="D62" s="93">
        <v>15982.01</v>
      </c>
      <c r="E62" s="93">
        <v>19320.939917944201</v>
      </c>
    </row>
    <row r="63" spans="1:5" x14ac:dyDescent="0.3">
      <c r="A63" t="s">
        <v>66</v>
      </c>
      <c r="B63" s="93">
        <v>8055.2099999999991</v>
      </c>
      <c r="C63" s="93">
        <v>7161.94</v>
      </c>
      <c r="D63" s="93">
        <v>3819.2</v>
      </c>
      <c r="E63" s="93">
        <v>6187.7918414105225</v>
      </c>
    </row>
    <row r="64" spans="1:5" x14ac:dyDescent="0.3">
      <c r="A64" t="s">
        <v>67</v>
      </c>
      <c r="B64" s="93">
        <v>2035.78</v>
      </c>
      <c r="C64" s="93">
        <v>2630.51</v>
      </c>
      <c r="D64" s="93">
        <v>5189.5600000000004</v>
      </c>
      <c r="E64" s="93">
        <v>2011.5803386168423</v>
      </c>
    </row>
    <row r="65" spans="1:6" x14ac:dyDescent="0.3">
      <c r="A65" t="s">
        <v>68</v>
      </c>
      <c r="B65" s="93">
        <v>0</v>
      </c>
      <c r="C65" s="93">
        <v>9431.6299999999992</v>
      </c>
      <c r="D65" s="93">
        <v>0</v>
      </c>
      <c r="E65" s="93">
        <v>0</v>
      </c>
    </row>
    <row r="66" spans="1:6" x14ac:dyDescent="0.3">
      <c r="A66" t="s">
        <v>69</v>
      </c>
      <c r="B66" s="93">
        <v>81449.78</v>
      </c>
      <c r="C66" s="93">
        <v>65427.14</v>
      </c>
      <c r="D66" s="93">
        <v>54578.01</v>
      </c>
      <c r="E66" s="93">
        <v>86216.989452237482</v>
      </c>
    </row>
    <row r="67" spans="1:6" x14ac:dyDescent="0.3">
      <c r="A67" t="s">
        <v>70</v>
      </c>
      <c r="B67" s="93">
        <v>7800.39</v>
      </c>
      <c r="C67" s="93">
        <v>7901.66</v>
      </c>
      <c r="D67" s="93">
        <v>11913.51</v>
      </c>
      <c r="E67" s="93">
        <v>11643.358701810796</v>
      </c>
    </row>
    <row r="68" spans="1:6" x14ac:dyDescent="0.3">
      <c r="A68" t="s">
        <v>71</v>
      </c>
      <c r="B68" s="93">
        <v>14939.36</v>
      </c>
      <c r="C68" s="93">
        <v>16434.45</v>
      </c>
      <c r="D68" s="93">
        <v>13132.85</v>
      </c>
      <c r="E68" s="93">
        <v>9679.5976894908636</v>
      </c>
    </row>
    <row r="69" spans="1:6" x14ac:dyDescent="0.3">
      <c r="A69" t="s">
        <v>72</v>
      </c>
      <c r="B69" s="93">
        <v>9778.4599999999991</v>
      </c>
      <c r="C69" s="93">
        <v>9066.2000000000007</v>
      </c>
      <c r="D69" s="93">
        <v>13058.66</v>
      </c>
      <c r="E69" s="93">
        <v>10212.266342558627</v>
      </c>
      <c r="F69" s="99" t="s">
        <v>235</v>
      </c>
    </row>
    <row r="70" spans="1:6" ht="16.5" thickBot="1" x14ac:dyDescent="0.35">
      <c r="A70" t="s">
        <v>235</v>
      </c>
      <c r="B70" s="98">
        <f>SUM(B3:B69)</f>
        <v>2924999.9900000007</v>
      </c>
      <c r="C70" s="98">
        <f>SUM(C3:C69)</f>
        <v>2924970.9500000011</v>
      </c>
      <c r="D70" s="98">
        <f>SUM(D3:D69)</f>
        <v>2925014.9999999995</v>
      </c>
      <c r="E70" s="98">
        <f>SUM(E3:E69)</f>
        <v>2925014.0000000005</v>
      </c>
      <c r="F70" s="98">
        <f>ROUND(SUM(B70:E70),0)</f>
        <v>11700000</v>
      </c>
    </row>
    <row r="71" spans="1:6" ht="16.5" thickTop="1"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210"/>
  <sheetViews>
    <sheetView topLeftCell="A18" workbookViewId="0">
      <selection activeCell="K26" sqref="K26"/>
    </sheetView>
  </sheetViews>
  <sheetFormatPr defaultColWidth="8.88671875" defaultRowHeight="13.5" x14ac:dyDescent="0.25"/>
  <cols>
    <col min="1" max="1" width="16.21875" style="38" customWidth="1"/>
    <col min="2" max="3" width="8.109375" style="38" customWidth="1"/>
    <col min="4" max="4" width="10.33203125" style="38" customWidth="1"/>
    <col min="5" max="16384" width="8.88671875" style="38"/>
  </cols>
  <sheetData>
    <row r="1" spans="1:15" x14ac:dyDescent="0.25">
      <c r="A1" s="37" t="s">
        <v>99</v>
      </c>
      <c r="B1" s="38" t="s">
        <v>193</v>
      </c>
      <c r="D1" s="37" t="s">
        <v>100</v>
      </c>
      <c r="E1" s="38" t="str">
        <f>IF(Actual_Costs!D4="","None",Actual_Costs!D4)</f>
        <v>None</v>
      </c>
      <c r="G1" s="39" t="s">
        <v>101</v>
      </c>
      <c r="H1" s="40" t="s">
        <v>102</v>
      </c>
      <c r="I1" s="40" t="s">
        <v>103</v>
      </c>
      <c r="J1" s="40" t="s">
        <v>104</v>
      </c>
      <c r="K1" s="40" t="s">
        <v>105</v>
      </c>
      <c r="L1" s="41" t="s">
        <v>106</v>
      </c>
    </row>
    <row r="2" spans="1:15" x14ac:dyDescent="0.25">
      <c r="A2" s="37" t="s">
        <v>107</v>
      </c>
      <c r="B2" s="38" t="s">
        <v>194</v>
      </c>
      <c r="G2" s="42">
        <v>1</v>
      </c>
      <c r="H2" s="43" t="s">
        <v>174</v>
      </c>
      <c r="I2" s="43" t="s">
        <v>108</v>
      </c>
      <c r="J2" s="43" t="s">
        <v>188</v>
      </c>
      <c r="K2" s="43">
        <v>20</v>
      </c>
      <c r="L2" s="44">
        <v>38</v>
      </c>
    </row>
    <row r="3" spans="1:15" x14ac:dyDescent="0.25">
      <c r="G3" s="42">
        <v>2</v>
      </c>
      <c r="H3" s="43"/>
      <c r="I3" s="43"/>
      <c r="J3" s="43"/>
      <c r="K3" s="43"/>
      <c r="L3" s="44"/>
    </row>
    <row r="4" spans="1:15" x14ac:dyDescent="0.25">
      <c r="G4" s="42">
        <v>3</v>
      </c>
      <c r="H4" s="43"/>
      <c r="I4" s="43"/>
      <c r="J4" s="43"/>
      <c r="K4" s="43"/>
      <c r="L4" s="44"/>
    </row>
    <row r="5" spans="1:15" x14ac:dyDescent="0.25">
      <c r="A5" s="45" t="s">
        <v>109</v>
      </c>
      <c r="B5" s="46">
        <v>43059</v>
      </c>
      <c r="G5" s="42">
        <v>4</v>
      </c>
      <c r="H5" s="43"/>
      <c r="I5" s="43"/>
      <c r="J5" s="43"/>
      <c r="K5" s="43"/>
      <c r="L5" s="44"/>
    </row>
    <row r="6" spans="1:15" x14ac:dyDescent="0.25">
      <c r="A6" s="45" t="s">
        <v>110</v>
      </c>
      <c r="B6" s="47"/>
      <c r="G6" s="42">
        <v>5</v>
      </c>
      <c r="L6" s="44"/>
    </row>
    <row r="7" spans="1:15" x14ac:dyDescent="0.25">
      <c r="A7" s="45" t="s">
        <v>111</v>
      </c>
      <c r="B7" s="38" t="str">
        <f>TEXT(B5,"MMM")</f>
        <v>Nov</v>
      </c>
      <c r="G7" s="42">
        <v>6</v>
      </c>
      <c r="H7" s="43"/>
      <c r="I7" s="43"/>
      <c r="J7" s="43"/>
      <c r="K7" s="43"/>
      <c r="L7" s="44"/>
    </row>
    <row r="8" spans="1:15" x14ac:dyDescent="0.25">
      <c r="A8" s="45" t="s">
        <v>112</v>
      </c>
      <c r="B8" s="38" t="str">
        <f>IF(Actual_Costs!F5="",1,Actual_Costs!F5)</f>
        <v xml:space="preserve">Version #: </v>
      </c>
      <c r="G8" s="42">
        <v>7</v>
      </c>
      <c r="H8" s="43"/>
      <c r="I8" s="43"/>
      <c r="J8" s="43"/>
      <c r="K8" s="43"/>
      <c r="L8" s="44"/>
    </row>
    <row r="9" spans="1:15" x14ac:dyDescent="0.25">
      <c r="A9" s="45" t="s">
        <v>113</v>
      </c>
      <c r="B9" s="48" t="str">
        <f>IF(Actual_Costs!G4="",INDEX(LookupData!E3:E14,MATCH(TEXT(EDATE(B5,-1),"MMM"),LookupData!D3:D14,0)),Actual_Costs!G4)</f>
        <v xml:space="preserve">April-June </v>
      </c>
      <c r="C9" s="38" t="str">
        <f>INDEX(LookupData!F3:F14,MATCH(ReportInfo!B9,LookupData!E3:E14,0))</f>
        <v>Qtr 3</v>
      </c>
      <c r="D9" s="38" t="str">
        <f>INDEX(LookupData!G3:G14,MATCH(ReportInfo!B9,LookupData!E3:E14,0))</f>
        <v>Qtr3</v>
      </c>
      <c r="G9" s="42">
        <v>8</v>
      </c>
      <c r="H9" s="43"/>
      <c r="I9" s="43"/>
      <c r="J9" s="43"/>
      <c r="K9" s="43"/>
      <c r="L9" s="44"/>
    </row>
    <row r="10" spans="1:15" x14ac:dyDescent="0.25">
      <c r="A10" s="45" t="s">
        <v>114</v>
      </c>
      <c r="B10" s="38" t="str">
        <f>E1&amp;" "&amp;B1&amp;" "&amp;D9&amp;" Ver"&amp;B8&amp;" "&amp;TEXT(B5,"Mmddyy")&amp;".xlsx"</f>
        <v>None Jury Act Qtr3 VerVersion #:  112017.xlsx</v>
      </c>
      <c r="G10" s="42">
        <v>9</v>
      </c>
      <c r="H10" s="43"/>
      <c r="I10" s="43"/>
      <c r="J10" s="43"/>
      <c r="K10" s="43"/>
      <c r="L10" s="44"/>
    </row>
    <row r="11" spans="1:15" x14ac:dyDescent="0.25">
      <c r="A11" s="45" t="s">
        <v>115</v>
      </c>
      <c r="B11" s="38" t="str">
        <f>"R:\!CFY1819\Incoming Reports\Jury Mgmt Actuals\"&amp;C9&amp;"\"</f>
        <v>R:\!CFY1819\Incoming Reports\Jury Mgmt Actuals\Qtr 3\</v>
      </c>
      <c r="G11" s="42">
        <v>10</v>
      </c>
      <c r="H11" s="43"/>
      <c r="I11" s="43"/>
      <c r="J11" s="43"/>
      <c r="K11" s="43"/>
      <c r="L11" s="44"/>
    </row>
    <row r="12" spans="1:15" ht="14.25" thickBot="1" x14ac:dyDescent="0.3">
      <c r="G12" s="49">
        <v>11</v>
      </c>
      <c r="H12" s="50"/>
      <c r="I12" s="50"/>
      <c r="J12" s="50"/>
      <c r="K12" s="50"/>
      <c r="L12" s="51"/>
    </row>
    <row r="13" spans="1:15" x14ac:dyDescent="0.25">
      <c r="A13" s="45" t="s">
        <v>116</v>
      </c>
      <c r="B13" s="38">
        <v>1</v>
      </c>
      <c r="G13" s="43"/>
      <c r="H13" s="43"/>
      <c r="I13" s="43"/>
      <c r="J13" s="43"/>
      <c r="K13" s="43"/>
      <c r="L13" s="43"/>
      <c r="M13" s="43"/>
      <c r="N13" s="43"/>
      <c r="O13" s="43"/>
    </row>
    <row r="14" spans="1:15" x14ac:dyDescent="0.25">
      <c r="G14" s="43"/>
      <c r="H14" s="43"/>
      <c r="I14" s="43"/>
      <c r="J14" s="43"/>
      <c r="K14" s="43"/>
      <c r="L14" s="43"/>
      <c r="M14" s="43"/>
      <c r="N14" s="43"/>
      <c r="O14" s="43"/>
    </row>
    <row r="20" spans="1:17" ht="27" x14ac:dyDescent="0.25">
      <c r="A20" s="37" t="s">
        <v>117</v>
      </c>
      <c r="B20" s="37" t="s">
        <v>118</v>
      </c>
      <c r="C20" s="37" t="s">
        <v>119</v>
      </c>
      <c r="D20" s="37" t="s">
        <v>175</v>
      </c>
      <c r="E20" s="37" t="s">
        <v>176</v>
      </c>
      <c r="F20" s="37" t="s">
        <v>177</v>
      </c>
      <c r="G20" s="37" t="s">
        <v>178</v>
      </c>
      <c r="H20" s="37" t="s">
        <v>179</v>
      </c>
      <c r="I20" s="37" t="s">
        <v>180</v>
      </c>
      <c r="J20" s="37" t="s">
        <v>181</v>
      </c>
      <c r="K20" s="37" t="s">
        <v>182</v>
      </c>
      <c r="L20" s="37" t="s">
        <v>183</v>
      </c>
      <c r="M20" s="37" t="s">
        <v>184</v>
      </c>
      <c r="N20" s="37" t="s">
        <v>185</v>
      </c>
      <c r="O20" s="37" t="s">
        <v>120</v>
      </c>
    </row>
    <row r="21" spans="1:17" x14ac:dyDescent="0.25">
      <c r="A21" s="38">
        <f>IFERROR(INDEX(LookupData!A20:A86,MATCH(E1,LookupData!B20:B86,0)),0)</f>
        <v>0</v>
      </c>
      <c r="B21" s="38">
        <v>18</v>
      </c>
      <c r="C21" s="38" t="s">
        <v>136</v>
      </c>
      <c r="D21" s="38" t="s">
        <v>121</v>
      </c>
      <c r="E21" s="38" t="s">
        <v>122</v>
      </c>
      <c r="F21" s="38" t="s">
        <v>123</v>
      </c>
      <c r="G21" s="53">
        <f>Actual_Costs!G9</f>
        <v>0</v>
      </c>
      <c r="H21" s="53">
        <f>Actual_Costs!H9</f>
        <v>0</v>
      </c>
      <c r="I21" s="53">
        <f>Actual_Costs!I9</f>
        <v>0</v>
      </c>
      <c r="J21" s="53">
        <f>Actual_Costs!J9</f>
        <v>0</v>
      </c>
      <c r="K21" s="52"/>
      <c r="L21" s="52"/>
      <c r="M21" s="52"/>
      <c r="N21" s="52"/>
      <c r="O21" s="52">
        <v>7</v>
      </c>
      <c r="P21" s="38">
        <v>4</v>
      </c>
      <c r="Q21" s="38">
        <f>4+18</f>
        <v>22</v>
      </c>
    </row>
    <row r="22" spans="1:17" x14ac:dyDescent="0.25">
      <c r="A22" s="38">
        <f>A21</f>
        <v>0</v>
      </c>
      <c r="B22" s="38">
        <f>B21</f>
        <v>18</v>
      </c>
      <c r="C22" s="38" t="s">
        <v>136</v>
      </c>
      <c r="D22" s="38" t="s">
        <v>121</v>
      </c>
      <c r="E22" s="38" t="s">
        <v>124</v>
      </c>
      <c r="F22" s="38" t="s">
        <v>1</v>
      </c>
      <c r="G22" s="53">
        <f>Actual_Costs!G12</f>
        <v>0</v>
      </c>
      <c r="H22" s="53">
        <f>Actual_Costs!H12</f>
        <v>0</v>
      </c>
      <c r="I22" s="53">
        <f>Actual_Costs!I12</f>
        <v>0</v>
      </c>
      <c r="J22" s="53">
        <f>Actual_Costs!J12</f>
        <v>0</v>
      </c>
      <c r="O22" s="52">
        <v>7</v>
      </c>
      <c r="P22" s="38">
        <v>5</v>
      </c>
    </row>
    <row r="23" spans="1:17" x14ac:dyDescent="0.25">
      <c r="A23" s="38">
        <f t="shared" ref="A23:B38" si="0">A22</f>
        <v>0</v>
      </c>
      <c r="B23" s="38">
        <f t="shared" si="0"/>
        <v>18</v>
      </c>
      <c r="C23" s="38" t="s">
        <v>136</v>
      </c>
      <c r="D23" s="38" t="s">
        <v>121</v>
      </c>
      <c r="E23" s="38" t="s">
        <v>124</v>
      </c>
      <c r="F23" s="38" t="s">
        <v>12</v>
      </c>
      <c r="G23" s="53">
        <f>Actual_Costs!G13</f>
        <v>0</v>
      </c>
      <c r="H23" s="53">
        <f>Actual_Costs!H13</f>
        <v>0</v>
      </c>
      <c r="I23" s="53">
        <f>Actual_Costs!I13</f>
        <v>0</v>
      </c>
      <c r="J23" s="53">
        <f>Actual_Costs!J13</f>
        <v>0</v>
      </c>
      <c r="O23" s="52">
        <v>7</v>
      </c>
      <c r="P23" s="38">
        <v>6</v>
      </c>
    </row>
    <row r="24" spans="1:17" x14ac:dyDescent="0.25">
      <c r="A24" s="38">
        <f t="shared" si="0"/>
        <v>0</v>
      </c>
      <c r="B24" s="38">
        <f t="shared" si="0"/>
        <v>18</v>
      </c>
      <c r="C24" s="38" t="s">
        <v>136</v>
      </c>
      <c r="D24" s="38" t="s">
        <v>121</v>
      </c>
      <c r="E24" s="38" t="s">
        <v>124</v>
      </c>
      <c r="F24" s="38" t="s">
        <v>13</v>
      </c>
      <c r="G24" s="53">
        <f>Actual_Costs!G14</f>
        <v>0</v>
      </c>
      <c r="H24" s="53">
        <f>Actual_Costs!H14</f>
        <v>0</v>
      </c>
      <c r="I24" s="53">
        <f>Actual_Costs!I14</f>
        <v>0</v>
      </c>
      <c r="J24" s="53">
        <f>Actual_Costs!J14</f>
        <v>0</v>
      </c>
      <c r="O24" s="52">
        <v>7</v>
      </c>
      <c r="P24" s="38">
        <v>7</v>
      </c>
    </row>
    <row r="25" spans="1:17" x14ac:dyDescent="0.25">
      <c r="A25" s="38">
        <f t="shared" si="0"/>
        <v>0</v>
      </c>
      <c r="B25" s="38">
        <f t="shared" si="0"/>
        <v>18</v>
      </c>
      <c r="C25" s="38" t="s">
        <v>136</v>
      </c>
      <c r="D25" s="38" t="s">
        <v>121</v>
      </c>
      <c r="E25" s="38" t="s">
        <v>124</v>
      </c>
      <c r="F25" s="38" t="s">
        <v>75</v>
      </c>
      <c r="G25" s="53">
        <f>Actual_Costs!G15</f>
        <v>0</v>
      </c>
      <c r="H25" s="53">
        <f>Actual_Costs!H15</f>
        <v>0</v>
      </c>
      <c r="I25" s="53">
        <f>Actual_Costs!I15</f>
        <v>0</v>
      </c>
      <c r="J25" s="53">
        <f>Actual_Costs!J15</f>
        <v>0</v>
      </c>
      <c r="K25" s="38" t="str">
        <f>IF(ISBLANK(Actual_Costs!G15),"",Actual_Costs!G55)</f>
        <v/>
      </c>
      <c r="L25" s="38" t="str">
        <f>IF(ISBLANK(Actual_Costs!H15),"",Actual_Costs!H55)</f>
        <v/>
      </c>
      <c r="M25" s="38" t="str">
        <f>IF(ISBLANK(Actual_Costs!I15),"",Actual_Costs!I55)</f>
        <v/>
      </c>
      <c r="N25" s="38" t="str">
        <f>IF(ISBLANK(Actual_Costs!J15),"",Actual_Costs!J55)</f>
        <v/>
      </c>
      <c r="O25" s="52">
        <v>7</v>
      </c>
      <c r="P25" s="38">
        <v>8</v>
      </c>
    </row>
    <row r="26" spans="1:17" x14ac:dyDescent="0.25">
      <c r="A26" s="38">
        <f t="shared" si="0"/>
        <v>0</v>
      </c>
      <c r="B26" s="38">
        <f t="shared" si="0"/>
        <v>18</v>
      </c>
      <c r="C26" s="38" t="s">
        <v>136</v>
      </c>
      <c r="D26" s="38" t="s">
        <v>121</v>
      </c>
      <c r="E26" s="38" t="s">
        <v>2</v>
      </c>
      <c r="F26" s="38" t="s">
        <v>125</v>
      </c>
      <c r="G26" s="53">
        <f>Actual_Costs!G20</f>
        <v>0</v>
      </c>
      <c r="H26" s="53">
        <f>Actual_Costs!H20</f>
        <v>0</v>
      </c>
      <c r="I26" s="53">
        <f>Actual_Costs!I20</f>
        <v>0</v>
      </c>
      <c r="J26" s="53">
        <f>Actual_Costs!J20</f>
        <v>0</v>
      </c>
      <c r="O26" s="52">
        <v>7</v>
      </c>
      <c r="P26" s="38">
        <v>9</v>
      </c>
    </row>
    <row r="27" spans="1:17" x14ac:dyDescent="0.25">
      <c r="A27" s="38">
        <f t="shared" si="0"/>
        <v>0</v>
      </c>
      <c r="B27" s="38">
        <f t="shared" si="0"/>
        <v>18</v>
      </c>
      <c r="C27" s="38" t="s">
        <v>136</v>
      </c>
      <c r="D27" s="38" t="s">
        <v>121</v>
      </c>
      <c r="E27" s="38" t="s">
        <v>2</v>
      </c>
      <c r="F27" s="38" t="s">
        <v>126</v>
      </c>
      <c r="G27" s="53">
        <f>Actual_Costs!G21</f>
        <v>0</v>
      </c>
      <c r="H27" s="53">
        <f>Actual_Costs!H21</f>
        <v>0</v>
      </c>
      <c r="I27" s="53">
        <f>Actual_Costs!I21</f>
        <v>0</v>
      </c>
      <c r="J27" s="53">
        <f>Actual_Costs!J21</f>
        <v>0</v>
      </c>
      <c r="O27" s="52">
        <v>7</v>
      </c>
      <c r="P27" s="38">
        <v>10</v>
      </c>
    </row>
    <row r="28" spans="1:17" x14ac:dyDescent="0.25">
      <c r="A28" s="38">
        <f t="shared" si="0"/>
        <v>0</v>
      </c>
      <c r="B28" s="38">
        <f t="shared" si="0"/>
        <v>18</v>
      </c>
      <c r="C28" s="38" t="s">
        <v>136</v>
      </c>
      <c r="D28" s="38" t="s">
        <v>121</v>
      </c>
      <c r="E28" s="38" t="s">
        <v>2</v>
      </c>
      <c r="F28" s="38" t="s">
        <v>127</v>
      </c>
      <c r="G28" s="53">
        <f>Actual_Costs!G22</f>
        <v>0</v>
      </c>
      <c r="H28" s="53">
        <f>Actual_Costs!H22</f>
        <v>0</v>
      </c>
      <c r="I28" s="53">
        <f>Actual_Costs!I22</f>
        <v>0</v>
      </c>
      <c r="J28" s="53">
        <f>Actual_Costs!J22</f>
        <v>0</v>
      </c>
      <c r="O28" s="52">
        <v>7</v>
      </c>
      <c r="P28" s="38">
        <v>11</v>
      </c>
    </row>
    <row r="29" spans="1:17" x14ac:dyDescent="0.25">
      <c r="A29" s="38">
        <f t="shared" si="0"/>
        <v>0</v>
      </c>
      <c r="B29" s="38">
        <f t="shared" si="0"/>
        <v>18</v>
      </c>
      <c r="C29" s="38" t="s">
        <v>136</v>
      </c>
      <c r="D29" s="38" t="s">
        <v>121</v>
      </c>
      <c r="E29" s="38" t="s">
        <v>2</v>
      </c>
      <c r="F29" s="38" t="s">
        <v>128</v>
      </c>
      <c r="G29" s="53">
        <f>Actual_Costs!G25</f>
        <v>0</v>
      </c>
      <c r="H29" s="53">
        <f>Actual_Costs!H25</f>
        <v>0</v>
      </c>
      <c r="I29" s="53">
        <f>Actual_Costs!I25</f>
        <v>0</v>
      </c>
      <c r="J29" s="53">
        <f>Actual_Costs!J25</f>
        <v>0</v>
      </c>
      <c r="O29" s="52">
        <v>7</v>
      </c>
      <c r="P29" s="38">
        <v>12</v>
      </c>
    </row>
    <row r="30" spans="1:17" x14ac:dyDescent="0.25">
      <c r="A30" s="38">
        <f t="shared" si="0"/>
        <v>0</v>
      </c>
      <c r="B30" s="38">
        <f t="shared" si="0"/>
        <v>18</v>
      </c>
      <c r="C30" s="38" t="s">
        <v>136</v>
      </c>
      <c r="D30" s="38" t="s">
        <v>121</v>
      </c>
      <c r="E30" s="38" t="s">
        <v>2</v>
      </c>
      <c r="F30" s="38" t="s">
        <v>129</v>
      </c>
      <c r="G30" s="53">
        <f>Actual_Costs!G26</f>
        <v>0</v>
      </c>
      <c r="H30" s="53">
        <f>Actual_Costs!H26</f>
        <v>0</v>
      </c>
      <c r="I30" s="53">
        <f>Actual_Costs!I26</f>
        <v>0</v>
      </c>
      <c r="J30" s="53">
        <f>Actual_Costs!J26</f>
        <v>0</v>
      </c>
      <c r="O30" s="52">
        <v>7</v>
      </c>
      <c r="P30" s="38">
        <v>13</v>
      </c>
    </row>
    <row r="31" spans="1:17" x14ac:dyDescent="0.25">
      <c r="A31" s="38">
        <f t="shared" si="0"/>
        <v>0</v>
      </c>
      <c r="B31" s="38">
        <f t="shared" si="0"/>
        <v>18</v>
      </c>
      <c r="C31" s="38" t="s">
        <v>136</v>
      </c>
      <c r="D31" s="38" t="s">
        <v>121</v>
      </c>
      <c r="E31" s="38" t="s">
        <v>2</v>
      </c>
      <c r="F31" s="38" t="s">
        <v>130</v>
      </c>
      <c r="G31" s="53">
        <f>Actual_Costs!G27</f>
        <v>0</v>
      </c>
      <c r="H31" s="53">
        <f>Actual_Costs!H27</f>
        <v>0</v>
      </c>
      <c r="I31" s="53">
        <f>Actual_Costs!I27</f>
        <v>0</v>
      </c>
      <c r="J31" s="53">
        <f>Actual_Costs!J27</f>
        <v>0</v>
      </c>
      <c r="O31" s="52">
        <v>7</v>
      </c>
      <c r="P31" s="38">
        <v>14</v>
      </c>
    </row>
    <row r="32" spans="1:17" x14ac:dyDescent="0.25">
      <c r="A32" s="38">
        <f t="shared" si="0"/>
        <v>0</v>
      </c>
      <c r="B32" s="38">
        <f t="shared" si="0"/>
        <v>18</v>
      </c>
      <c r="C32" s="38" t="s">
        <v>136</v>
      </c>
      <c r="D32" s="38" t="s">
        <v>121</v>
      </c>
      <c r="E32" s="38" t="s">
        <v>2</v>
      </c>
      <c r="F32" s="38" t="s">
        <v>131</v>
      </c>
      <c r="G32" s="53">
        <f>Actual_Costs!G30</f>
        <v>0</v>
      </c>
      <c r="H32" s="53">
        <f>Actual_Costs!H30</f>
        <v>0</v>
      </c>
      <c r="I32" s="53">
        <f>Actual_Costs!I30</f>
        <v>0</v>
      </c>
      <c r="J32" s="53">
        <f>Actual_Costs!J30</f>
        <v>0</v>
      </c>
      <c r="O32" s="52">
        <v>7</v>
      </c>
      <c r="P32" s="38">
        <v>15</v>
      </c>
    </row>
    <row r="33" spans="1:16" x14ac:dyDescent="0.25">
      <c r="A33" s="38">
        <f t="shared" si="0"/>
        <v>0</v>
      </c>
      <c r="B33" s="38">
        <f t="shared" si="0"/>
        <v>18</v>
      </c>
      <c r="C33" s="38" t="s">
        <v>136</v>
      </c>
      <c r="D33" s="38" t="s">
        <v>121</v>
      </c>
      <c r="E33" s="38" t="s">
        <v>2</v>
      </c>
      <c r="F33" s="38" t="s">
        <v>132</v>
      </c>
      <c r="G33" s="53">
        <f>Actual_Costs!G31</f>
        <v>0</v>
      </c>
      <c r="H33" s="53">
        <f>Actual_Costs!H31</f>
        <v>0</v>
      </c>
      <c r="I33" s="53">
        <f>Actual_Costs!I31</f>
        <v>0</v>
      </c>
      <c r="J33" s="53">
        <f>Actual_Costs!J31</f>
        <v>0</v>
      </c>
      <c r="O33" s="52">
        <v>7</v>
      </c>
      <c r="P33" s="38">
        <v>16</v>
      </c>
    </row>
    <row r="34" spans="1:16" x14ac:dyDescent="0.25">
      <c r="A34" s="38">
        <f t="shared" si="0"/>
        <v>0</v>
      </c>
      <c r="B34" s="38">
        <f t="shared" si="0"/>
        <v>18</v>
      </c>
      <c r="C34" s="38" t="s">
        <v>136</v>
      </c>
      <c r="D34" s="38" t="s">
        <v>121</v>
      </c>
      <c r="E34" s="38" t="s">
        <v>2</v>
      </c>
      <c r="F34" s="38" t="s">
        <v>133</v>
      </c>
      <c r="G34" s="53">
        <f>Actual_Costs!G32</f>
        <v>0</v>
      </c>
      <c r="H34" s="53">
        <f>Actual_Costs!H32</f>
        <v>0</v>
      </c>
      <c r="I34" s="53">
        <f>Actual_Costs!I32</f>
        <v>0</v>
      </c>
      <c r="J34" s="53">
        <f>Actual_Costs!J32</f>
        <v>0</v>
      </c>
      <c r="O34" s="52">
        <v>7</v>
      </c>
      <c r="P34" s="38">
        <v>17</v>
      </c>
    </row>
    <row r="35" spans="1:16" x14ac:dyDescent="0.25">
      <c r="A35" s="38">
        <f t="shared" si="0"/>
        <v>0</v>
      </c>
      <c r="B35" s="38">
        <f t="shared" si="0"/>
        <v>18</v>
      </c>
      <c r="C35" s="38" t="s">
        <v>136</v>
      </c>
      <c r="D35" s="38" t="s">
        <v>121</v>
      </c>
      <c r="E35" s="38" t="s">
        <v>2</v>
      </c>
      <c r="F35" s="38" t="s">
        <v>134</v>
      </c>
      <c r="G35" s="53">
        <f>Actual_Costs!G33</f>
        <v>0</v>
      </c>
      <c r="H35" s="53">
        <f>Actual_Costs!H33</f>
        <v>0</v>
      </c>
      <c r="I35" s="53">
        <f>Actual_Costs!I33</f>
        <v>0</v>
      </c>
      <c r="J35" s="53">
        <f>Actual_Costs!J33</f>
        <v>0</v>
      </c>
      <c r="O35" s="52">
        <v>7</v>
      </c>
      <c r="P35" s="38">
        <v>18</v>
      </c>
    </row>
    <row r="36" spans="1:16" x14ac:dyDescent="0.25">
      <c r="A36" s="38">
        <f t="shared" si="0"/>
        <v>0</v>
      </c>
      <c r="B36" s="38">
        <f t="shared" si="0"/>
        <v>18</v>
      </c>
      <c r="C36" s="38" t="s">
        <v>136</v>
      </c>
      <c r="D36" s="38" t="s">
        <v>121</v>
      </c>
      <c r="E36" s="38" t="s">
        <v>2</v>
      </c>
      <c r="F36" s="38" t="s">
        <v>10</v>
      </c>
      <c r="G36" s="53">
        <f>Actual_Costs!G36</f>
        <v>0</v>
      </c>
      <c r="H36" s="53">
        <f>Actual_Costs!H36</f>
        <v>0</v>
      </c>
      <c r="I36" s="53">
        <f>Actual_Costs!I36</f>
        <v>0</v>
      </c>
      <c r="J36" s="53">
        <f>Actual_Costs!J36</f>
        <v>0</v>
      </c>
      <c r="O36" s="52">
        <v>7</v>
      </c>
      <c r="P36" s="38">
        <v>19</v>
      </c>
    </row>
    <row r="37" spans="1:16" x14ac:dyDescent="0.25">
      <c r="A37" s="38">
        <f t="shared" si="0"/>
        <v>0</v>
      </c>
      <c r="B37" s="38">
        <f t="shared" si="0"/>
        <v>18</v>
      </c>
      <c r="C37" s="38" t="s">
        <v>136</v>
      </c>
      <c r="D37" s="38" t="s">
        <v>121</v>
      </c>
      <c r="E37" s="38" t="s">
        <v>135</v>
      </c>
      <c r="F37" s="38" t="s">
        <v>123</v>
      </c>
      <c r="G37" s="53">
        <f>Actual_Costs!G40</f>
        <v>0</v>
      </c>
      <c r="H37" s="53">
        <f>Actual_Costs!H40</f>
        <v>0</v>
      </c>
      <c r="I37" s="53">
        <f>Actual_Costs!I40</f>
        <v>0</v>
      </c>
      <c r="J37" s="53">
        <f>Actual_Costs!J40</f>
        <v>0</v>
      </c>
      <c r="O37" s="52">
        <v>7</v>
      </c>
      <c r="P37" s="38">
        <v>20</v>
      </c>
    </row>
    <row r="38" spans="1:16" x14ac:dyDescent="0.25">
      <c r="A38" s="38">
        <f t="shared" si="0"/>
        <v>0</v>
      </c>
      <c r="B38" s="38">
        <f t="shared" si="0"/>
        <v>18</v>
      </c>
      <c r="C38" s="38" t="s">
        <v>136</v>
      </c>
      <c r="D38" s="38" t="s">
        <v>186</v>
      </c>
      <c r="E38" s="38" t="s">
        <v>187</v>
      </c>
      <c r="F38" s="38" t="s">
        <v>123</v>
      </c>
      <c r="G38" s="53">
        <f>Actual_Costs!G43</f>
        <v>0</v>
      </c>
      <c r="H38" s="53">
        <f>Actual_Costs!H43</f>
        <v>0</v>
      </c>
      <c r="I38" s="53">
        <f>Actual_Costs!I43</f>
        <v>0</v>
      </c>
      <c r="J38" s="53">
        <f>Actual_Costs!J43</f>
        <v>0</v>
      </c>
      <c r="O38" s="52">
        <v>7</v>
      </c>
      <c r="P38" s="38">
        <v>21</v>
      </c>
    </row>
    <row r="109" spans="24:25" x14ac:dyDescent="0.25">
      <c r="X109" s="52"/>
    </row>
    <row r="110" spans="24:25" x14ac:dyDescent="0.25">
      <c r="X110" s="52"/>
    </row>
    <row r="111" spans="24:25" x14ac:dyDescent="0.25">
      <c r="X111" s="52"/>
    </row>
    <row r="112" spans="24:25" x14ac:dyDescent="0.25">
      <c r="X112" s="52"/>
      <c r="Y112" s="52"/>
    </row>
    <row r="113" spans="24:35" x14ac:dyDescent="0.25">
      <c r="X113" s="52"/>
      <c r="Y113" s="52"/>
      <c r="Z113" s="52"/>
    </row>
    <row r="114" spans="24:35" x14ac:dyDescent="0.25">
      <c r="X114" s="52"/>
      <c r="Y114" s="52"/>
      <c r="Z114" s="52"/>
      <c r="AA114" s="52"/>
      <c r="AB114" s="52"/>
      <c r="AC114" s="52"/>
      <c r="AD114" s="52"/>
      <c r="AE114" s="52"/>
    </row>
    <row r="115" spans="24:35" x14ac:dyDescent="0.25">
      <c r="X115" s="52"/>
      <c r="Y115" s="52"/>
      <c r="Z115" s="52"/>
      <c r="AA115" s="52"/>
      <c r="AB115" s="52"/>
      <c r="AC115" s="52"/>
      <c r="AD115" s="52"/>
      <c r="AE115" s="52"/>
      <c r="AF115" s="52"/>
      <c r="AG115" s="52"/>
      <c r="AH115" s="52"/>
    </row>
    <row r="116" spans="24:35" x14ac:dyDescent="0.25">
      <c r="X116" s="52"/>
      <c r="Y116" s="52"/>
      <c r="Z116" s="52"/>
      <c r="AA116" s="52"/>
      <c r="AB116" s="52"/>
      <c r="AC116" s="52"/>
      <c r="AD116" s="52"/>
      <c r="AE116" s="52"/>
      <c r="AF116" s="52"/>
      <c r="AG116" s="52"/>
      <c r="AH116" s="52"/>
      <c r="AI116" s="52"/>
    </row>
    <row r="117" spans="24:35" x14ac:dyDescent="0.25">
      <c r="X117" s="52"/>
      <c r="Y117" s="52"/>
      <c r="Z117" s="52"/>
      <c r="AA117" s="52"/>
      <c r="AB117" s="52"/>
      <c r="AC117" s="52"/>
      <c r="AD117" s="52"/>
      <c r="AE117" s="52"/>
      <c r="AF117" s="52"/>
      <c r="AG117" s="52"/>
      <c r="AH117" s="52"/>
      <c r="AI117" s="52"/>
    </row>
    <row r="118" spans="24:35" x14ac:dyDescent="0.25">
      <c r="X118" s="52"/>
      <c r="Y118" s="52"/>
      <c r="Z118" s="52"/>
      <c r="AA118" s="52"/>
      <c r="AB118" s="52"/>
      <c r="AC118" s="52"/>
      <c r="AD118" s="52"/>
      <c r="AE118" s="52"/>
      <c r="AF118" s="52"/>
      <c r="AG118" s="52"/>
      <c r="AH118" s="52"/>
      <c r="AI118" s="52"/>
    </row>
    <row r="119" spans="24:35" x14ac:dyDescent="0.25">
      <c r="X119" s="52"/>
      <c r="Y119" s="52"/>
      <c r="Z119" s="52"/>
      <c r="AA119" s="52"/>
      <c r="AB119" s="52"/>
      <c r="AC119" s="52"/>
      <c r="AD119" s="52"/>
      <c r="AE119" s="52"/>
      <c r="AF119" s="52"/>
      <c r="AG119" s="52"/>
      <c r="AH119" s="52"/>
      <c r="AI119" s="52"/>
    </row>
    <row r="120" spans="24:35" x14ac:dyDescent="0.25">
      <c r="X120" s="52"/>
      <c r="Y120" s="52"/>
      <c r="Z120" s="52"/>
      <c r="AA120" s="52"/>
      <c r="AB120" s="52"/>
      <c r="AC120" s="52"/>
      <c r="AD120" s="52"/>
      <c r="AE120" s="52"/>
      <c r="AF120" s="52"/>
      <c r="AG120" s="52"/>
      <c r="AH120" s="52"/>
      <c r="AI120" s="52"/>
    </row>
    <row r="121" spans="24:35" x14ac:dyDescent="0.25">
      <c r="X121" s="52"/>
      <c r="Y121" s="52"/>
      <c r="Z121" s="52"/>
      <c r="AA121" s="52"/>
      <c r="AB121" s="52"/>
      <c r="AC121" s="52"/>
      <c r="AD121" s="52"/>
      <c r="AE121" s="52"/>
      <c r="AF121" s="52"/>
      <c r="AG121" s="52"/>
      <c r="AH121" s="52"/>
      <c r="AI121" s="52"/>
    </row>
    <row r="122" spans="24:35" x14ac:dyDescent="0.25">
      <c r="X122" s="52"/>
      <c r="Y122" s="52"/>
      <c r="Z122" s="52"/>
      <c r="AA122" s="52"/>
      <c r="AB122" s="52"/>
      <c r="AC122" s="52"/>
      <c r="AD122" s="52"/>
      <c r="AE122" s="52"/>
      <c r="AF122" s="52"/>
      <c r="AG122" s="52"/>
      <c r="AH122" s="52"/>
      <c r="AI122" s="52"/>
    </row>
    <row r="123" spans="24:35" x14ac:dyDescent="0.25">
      <c r="X123" s="52"/>
      <c r="Y123" s="52"/>
      <c r="Z123" s="52"/>
      <c r="AA123" s="52"/>
      <c r="AB123" s="52"/>
      <c r="AC123" s="52"/>
      <c r="AD123" s="52"/>
      <c r="AE123" s="52"/>
      <c r="AF123" s="52"/>
      <c r="AG123" s="52"/>
      <c r="AH123" s="52"/>
      <c r="AI123" s="52"/>
    </row>
    <row r="124" spans="24:35" x14ac:dyDescent="0.25">
      <c r="X124" s="52"/>
      <c r="Y124" s="52"/>
      <c r="Z124" s="52"/>
      <c r="AA124" s="52"/>
      <c r="AB124" s="52"/>
      <c r="AC124" s="52"/>
      <c r="AD124" s="52"/>
      <c r="AE124" s="52"/>
      <c r="AF124" s="52"/>
      <c r="AG124" s="52"/>
      <c r="AH124" s="52"/>
      <c r="AI124" s="52"/>
    </row>
    <row r="125" spans="24:35" x14ac:dyDescent="0.25">
      <c r="X125" s="52"/>
      <c r="Y125" s="52"/>
      <c r="Z125" s="52"/>
      <c r="AA125" s="52"/>
      <c r="AB125" s="52"/>
      <c r="AC125" s="52"/>
      <c r="AD125" s="52"/>
      <c r="AE125" s="52"/>
      <c r="AF125" s="52"/>
      <c r="AG125" s="52"/>
      <c r="AH125" s="52"/>
      <c r="AI125" s="52"/>
    </row>
    <row r="126" spans="24:35" x14ac:dyDescent="0.25">
      <c r="X126" s="52"/>
      <c r="Y126" s="52"/>
      <c r="Z126" s="52"/>
      <c r="AA126" s="52"/>
      <c r="AB126" s="52"/>
      <c r="AC126" s="52"/>
      <c r="AD126" s="52"/>
      <c r="AE126" s="52"/>
      <c r="AF126" s="52"/>
      <c r="AG126" s="52"/>
      <c r="AH126" s="52"/>
      <c r="AI126" s="52"/>
    </row>
    <row r="127" spans="24:35" x14ac:dyDescent="0.25">
      <c r="X127" s="52"/>
      <c r="Y127" s="52"/>
      <c r="Z127" s="52"/>
      <c r="AA127" s="52"/>
      <c r="AB127" s="52"/>
      <c r="AC127" s="52"/>
      <c r="AD127" s="52"/>
      <c r="AE127" s="52"/>
      <c r="AF127" s="52"/>
      <c r="AG127" s="52"/>
      <c r="AH127" s="52"/>
      <c r="AI127" s="52"/>
    </row>
    <row r="128" spans="24:35" x14ac:dyDescent="0.25">
      <c r="X128" s="52"/>
      <c r="Y128" s="52"/>
      <c r="Z128" s="52"/>
      <c r="AA128" s="52"/>
      <c r="AB128" s="52"/>
      <c r="AC128" s="52"/>
      <c r="AD128" s="52"/>
      <c r="AE128" s="52"/>
      <c r="AF128" s="52"/>
      <c r="AG128" s="52"/>
      <c r="AH128" s="52"/>
      <c r="AI128" s="52"/>
    </row>
    <row r="129" spans="24:36" x14ac:dyDescent="0.25">
      <c r="X129" s="52"/>
      <c r="Y129" s="52"/>
      <c r="Z129" s="52"/>
      <c r="AA129" s="52"/>
      <c r="AB129" s="52"/>
      <c r="AC129" s="52"/>
      <c r="AD129" s="52"/>
      <c r="AE129" s="52"/>
      <c r="AF129" s="52"/>
      <c r="AG129" s="52"/>
      <c r="AH129" s="52"/>
      <c r="AI129" s="52"/>
      <c r="AJ129" s="52"/>
    </row>
    <row r="194" spans="36:36" x14ac:dyDescent="0.25">
      <c r="AJ194" s="54"/>
    </row>
    <row r="195" spans="36:36" x14ac:dyDescent="0.25">
      <c r="AJ195" s="54"/>
    </row>
    <row r="196" spans="36:36" x14ac:dyDescent="0.25">
      <c r="AJ196" s="54"/>
    </row>
    <row r="197" spans="36:36" x14ac:dyDescent="0.25">
      <c r="AJ197" s="54"/>
    </row>
    <row r="198" spans="36:36" x14ac:dyDescent="0.25">
      <c r="AJ198" s="54"/>
    </row>
    <row r="199" spans="36:36" x14ac:dyDescent="0.25">
      <c r="AJ199" s="54"/>
    </row>
    <row r="200" spans="36:36" x14ac:dyDescent="0.25">
      <c r="AJ200" s="54"/>
    </row>
    <row r="201" spans="36:36" x14ac:dyDescent="0.25">
      <c r="AJ201" s="54"/>
    </row>
    <row r="202" spans="36:36" x14ac:dyDescent="0.25">
      <c r="AJ202" s="54"/>
    </row>
    <row r="203" spans="36:36" x14ac:dyDescent="0.25">
      <c r="AJ203" s="54"/>
    </row>
    <row r="204" spans="36:36" x14ac:dyDescent="0.25">
      <c r="AJ204" s="54"/>
    </row>
    <row r="205" spans="36:36" x14ac:dyDescent="0.25">
      <c r="AJ205" s="54"/>
    </row>
    <row r="206" spans="36:36" x14ac:dyDescent="0.25">
      <c r="AJ206" s="54"/>
    </row>
    <row r="207" spans="36:36" x14ac:dyDescent="0.25">
      <c r="AJ207" s="54"/>
    </row>
    <row r="208" spans="36:36" x14ac:dyDescent="0.25">
      <c r="AJ208" s="54"/>
    </row>
    <row r="209" spans="36:36" x14ac:dyDescent="0.25">
      <c r="AJ209" s="54"/>
    </row>
    <row r="210" spans="36:36" x14ac:dyDescent="0.25">
      <c r="AJ210" s="5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228"/>
  <sheetViews>
    <sheetView workbookViewId="0">
      <selection activeCell="E3" sqref="E3"/>
    </sheetView>
  </sheetViews>
  <sheetFormatPr defaultColWidth="8.88671875" defaultRowHeight="12.75" x14ac:dyDescent="0.2"/>
  <cols>
    <col min="1" max="4" width="8.88671875" style="56"/>
    <col min="5" max="5" width="24.88671875" style="56" customWidth="1"/>
    <col min="6" max="6" width="11.44140625" style="56" customWidth="1"/>
    <col min="7" max="9" width="11.33203125" style="56" bestFit="1" customWidth="1"/>
    <col min="10" max="10" width="8.5546875" style="56" customWidth="1"/>
    <col min="11" max="11" width="8.88671875" style="56"/>
    <col min="12" max="12" width="9" style="56" bestFit="1" customWidth="1"/>
    <col min="13" max="15" width="9.44140625" style="56" bestFit="1" customWidth="1"/>
    <col min="16" max="16" width="9" style="56" bestFit="1" customWidth="1"/>
    <col min="17" max="17" width="9.44140625" style="56" bestFit="1" customWidth="1"/>
    <col min="18" max="27" width="9" style="56" bestFit="1" customWidth="1"/>
    <col min="28" max="28" width="9.44140625" style="56" bestFit="1" customWidth="1"/>
    <col min="29" max="29" width="10.33203125" style="56" bestFit="1" customWidth="1"/>
    <col min="30" max="30" width="9.44140625" style="56" bestFit="1" customWidth="1"/>
    <col min="31" max="32" width="9" style="56" bestFit="1" customWidth="1"/>
    <col min="33" max="34" width="9.44140625" style="56" bestFit="1" customWidth="1"/>
    <col min="35" max="36" width="10.33203125" style="56" bestFit="1" customWidth="1"/>
    <col min="37" max="16384" width="8.88671875" style="56"/>
  </cols>
  <sheetData>
    <row r="1" spans="1:8" ht="13.5" x14ac:dyDescent="0.25">
      <c r="A1" s="55"/>
      <c r="B1" s="55"/>
      <c r="C1" s="55"/>
      <c r="D1" s="55"/>
      <c r="E1" s="55"/>
    </row>
    <row r="2" spans="1:8" ht="27" x14ac:dyDescent="0.25">
      <c r="A2" s="57" t="s">
        <v>140</v>
      </c>
      <c r="B2" s="57" t="s">
        <v>141</v>
      </c>
      <c r="C2" s="57" t="s">
        <v>142</v>
      </c>
      <c r="D2" s="57" t="s">
        <v>141</v>
      </c>
      <c r="E2" s="57" t="s">
        <v>143</v>
      </c>
      <c r="F2" s="57" t="s">
        <v>144</v>
      </c>
      <c r="G2" s="57" t="s">
        <v>145</v>
      </c>
    </row>
    <row r="3" spans="1:8" ht="13.5" x14ac:dyDescent="0.25">
      <c r="A3" s="55">
        <v>1</v>
      </c>
      <c r="B3" s="55" t="s">
        <v>80</v>
      </c>
      <c r="C3" s="55" t="s">
        <v>152</v>
      </c>
      <c r="D3" s="56" t="s">
        <v>147</v>
      </c>
      <c r="E3" s="55" t="s">
        <v>146</v>
      </c>
      <c r="F3" s="55" t="s">
        <v>189</v>
      </c>
      <c r="G3" s="56" t="str">
        <f>SUBSTITUTE(RIGHT(F3,5)," ","")</f>
        <v>Qtr1</v>
      </c>
    </row>
    <row r="4" spans="1:8" ht="13.5" x14ac:dyDescent="0.25">
      <c r="A4" s="55">
        <v>2</v>
      </c>
      <c r="B4" s="55" t="s">
        <v>81</v>
      </c>
      <c r="C4" s="55" t="s">
        <v>146</v>
      </c>
      <c r="D4" s="56" t="s">
        <v>149</v>
      </c>
      <c r="E4" s="55" t="s">
        <v>146</v>
      </c>
      <c r="F4" s="55" t="s">
        <v>189</v>
      </c>
      <c r="G4" s="56" t="str">
        <f t="shared" ref="G4:G14" si="0">SUBSTITUTE(RIGHT(F4,5)," ","")</f>
        <v>Qtr1</v>
      </c>
      <c r="H4" s="55"/>
    </row>
    <row r="5" spans="1:8" ht="13.5" x14ac:dyDescent="0.25">
      <c r="A5" s="55">
        <v>3</v>
      </c>
      <c r="B5" s="55" t="s">
        <v>82</v>
      </c>
      <c r="C5" s="55" t="s">
        <v>148</v>
      </c>
      <c r="D5" s="56" t="s">
        <v>151</v>
      </c>
      <c r="E5" s="55" t="s">
        <v>146</v>
      </c>
      <c r="F5" s="55" t="s">
        <v>189</v>
      </c>
      <c r="G5" s="56" t="str">
        <f t="shared" si="0"/>
        <v>Qtr1</v>
      </c>
    </row>
    <row r="6" spans="1:8" ht="13.5" x14ac:dyDescent="0.25">
      <c r="A6" s="55">
        <v>4</v>
      </c>
      <c r="B6" s="55" t="s">
        <v>83</v>
      </c>
      <c r="C6" s="55" t="s">
        <v>150</v>
      </c>
      <c r="D6" s="56" t="s">
        <v>153</v>
      </c>
      <c r="E6" s="55" t="s">
        <v>148</v>
      </c>
      <c r="F6" s="55" t="s">
        <v>190</v>
      </c>
      <c r="G6" s="56" t="str">
        <f t="shared" si="0"/>
        <v>Qtr2</v>
      </c>
    </row>
    <row r="7" spans="1:8" ht="13.5" x14ac:dyDescent="0.25">
      <c r="A7" s="55">
        <v>5</v>
      </c>
      <c r="B7" s="55" t="s">
        <v>84</v>
      </c>
      <c r="C7" s="55"/>
      <c r="D7" s="56" t="s">
        <v>154</v>
      </c>
      <c r="E7" s="55" t="s">
        <v>148</v>
      </c>
      <c r="F7" s="55" t="s">
        <v>190</v>
      </c>
      <c r="G7" s="56" t="str">
        <f t="shared" si="0"/>
        <v>Qtr2</v>
      </c>
    </row>
    <row r="8" spans="1:8" ht="13.5" x14ac:dyDescent="0.25">
      <c r="A8" s="55">
        <v>6</v>
      </c>
      <c r="B8" s="55" t="s">
        <v>85</v>
      </c>
      <c r="C8" s="55"/>
      <c r="D8" s="56" t="s">
        <v>155</v>
      </c>
      <c r="E8" s="55" t="s">
        <v>148</v>
      </c>
      <c r="F8" s="55" t="s">
        <v>190</v>
      </c>
      <c r="G8" s="56" t="str">
        <f t="shared" si="0"/>
        <v>Qtr2</v>
      </c>
    </row>
    <row r="9" spans="1:8" ht="13.5" x14ac:dyDescent="0.25">
      <c r="A9" s="55">
        <v>7</v>
      </c>
      <c r="B9" s="55" t="s">
        <v>86</v>
      </c>
      <c r="C9" s="55"/>
      <c r="D9" s="56" t="s">
        <v>156</v>
      </c>
      <c r="E9" s="55" t="s">
        <v>150</v>
      </c>
      <c r="F9" s="55" t="s">
        <v>191</v>
      </c>
      <c r="G9" s="56" t="str">
        <f t="shared" si="0"/>
        <v>Qtr3</v>
      </c>
    </row>
    <row r="10" spans="1:8" ht="13.5" x14ac:dyDescent="0.25">
      <c r="A10" s="55">
        <v>8</v>
      </c>
      <c r="B10" s="55" t="s">
        <v>87</v>
      </c>
      <c r="C10" s="55"/>
      <c r="D10" s="56" t="s">
        <v>87</v>
      </c>
      <c r="E10" s="55" t="s">
        <v>150</v>
      </c>
      <c r="F10" s="55" t="s">
        <v>191</v>
      </c>
      <c r="G10" s="56" t="str">
        <f t="shared" si="0"/>
        <v>Qtr3</v>
      </c>
    </row>
    <row r="11" spans="1:8" ht="13.5" x14ac:dyDescent="0.25">
      <c r="A11" s="55">
        <v>9</v>
      </c>
      <c r="B11" s="55" t="s">
        <v>88</v>
      </c>
      <c r="C11" s="55"/>
      <c r="D11" s="56" t="s">
        <v>157</v>
      </c>
      <c r="E11" s="55" t="s">
        <v>150</v>
      </c>
      <c r="F11" s="55" t="s">
        <v>191</v>
      </c>
      <c r="G11" s="56" t="str">
        <f t="shared" si="0"/>
        <v>Qtr3</v>
      </c>
    </row>
    <row r="12" spans="1:8" ht="13.5" x14ac:dyDescent="0.25">
      <c r="A12" s="55">
        <v>10</v>
      </c>
      <c r="B12" s="55" t="s">
        <v>89</v>
      </c>
      <c r="C12" s="55"/>
      <c r="D12" s="56" t="s">
        <v>158</v>
      </c>
      <c r="E12" s="55" t="s">
        <v>152</v>
      </c>
      <c r="F12" s="55" t="s">
        <v>192</v>
      </c>
      <c r="G12" s="56" t="str">
        <f t="shared" si="0"/>
        <v>Qtr4</v>
      </c>
    </row>
    <row r="13" spans="1:8" ht="13.5" x14ac:dyDescent="0.25">
      <c r="A13" s="55">
        <v>11</v>
      </c>
      <c r="B13" s="55" t="s">
        <v>90</v>
      </c>
      <c r="C13" s="55"/>
      <c r="D13" s="56" t="s">
        <v>159</v>
      </c>
      <c r="E13" s="55" t="s">
        <v>152</v>
      </c>
      <c r="F13" s="55" t="s">
        <v>192</v>
      </c>
      <c r="G13" s="56" t="str">
        <f t="shared" si="0"/>
        <v>Qtr4</v>
      </c>
    </row>
    <row r="14" spans="1:8" ht="13.5" x14ac:dyDescent="0.25">
      <c r="A14" s="55">
        <v>12</v>
      </c>
      <c r="B14" s="55" t="s">
        <v>79</v>
      </c>
      <c r="C14" s="55"/>
      <c r="D14" s="56" t="s">
        <v>160</v>
      </c>
      <c r="E14" s="55" t="s">
        <v>152</v>
      </c>
      <c r="F14" s="55" t="s">
        <v>192</v>
      </c>
      <c r="G14" s="56" t="str">
        <f t="shared" si="0"/>
        <v>Qtr4</v>
      </c>
    </row>
    <row r="15" spans="1:8" ht="13.5" x14ac:dyDescent="0.25">
      <c r="A15" s="55">
        <v>13</v>
      </c>
      <c r="B15" s="55"/>
      <c r="C15" s="55"/>
      <c r="D15" s="55"/>
      <c r="E15" s="55"/>
    </row>
    <row r="16" spans="1:8" ht="13.5" x14ac:dyDescent="0.25">
      <c r="A16" s="55">
        <v>14</v>
      </c>
      <c r="B16" s="55"/>
      <c r="C16" s="55"/>
      <c r="D16" s="55"/>
      <c r="E16" s="55"/>
    </row>
    <row r="17" spans="1:20" ht="13.5" x14ac:dyDescent="0.25">
      <c r="A17" s="55">
        <v>15</v>
      </c>
      <c r="B17" s="55"/>
      <c r="C17" s="55"/>
      <c r="D17" s="55"/>
      <c r="E17" s="55"/>
    </row>
    <row r="18" spans="1:20" ht="13.5" x14ac:dyDescent="0.25">
      <c r="A18" s="55"/>
      <c r="B18" s="55"/>
      <c r="C18" s="55"/>
      <c r="D18" s="55"/>
      <c r="E18" s="55"/>
    </row>
    <row r="19" spans="1:20" s="66" customFormat="1" ht="27" x14ac:dyDescent="0.25">
      <c r="A19" s="65" t="s">
        <v>117</v>
      </c>
      <c r="B19" s="65" t="s">
        <v>137</v>
      </c>
    </row>
    <row r="20" spans="1:20" ht="13.5" x14ac:dyDescent="0.25">
      <c r="A20" s="55">
        <v>1</v>
      </c>
      <c r="B20" s="55" t="s">
        <v>14</v>
      </c>
    </row>
    <row r="21" spans="1:20" ht="13.5" x14ac:dyDescent="0.25">
      <c r="A21" s="55">
        <v>2</v>
      </c>
      <c r="B21" s="55" t="s">
        <v>15</v>
      </c>
    </row>
    <row r="22" spans="1:20" ht="13.5" x14ac:dyDescent="0.25">
      <c r="A22" s="55">
        <v>3</v>
      </c>
      <c r="B22" s="55" t="s">
        <v>16</v>
      </c>
    </row>
    <row r="23" spans="1:20" ht="13.5" x14ac:dyDescent="0.25">
      <c r="A23" s="55">
        <v>4</v>
      </c>
      <c r="B23" s="55" t="s">
        <v>74</v>
      </c>
    </row>
    <row r="24" spans="1:20" ht="13.5" x14ac:dyDescent="0.25">
      <c r="A24" s="55">
        <v>5</v>
      </c>
      <c r="B24" s="55" t="s">
        <v>17</v>
      </c>
    </row>
    <row r="25" spans="1:20" ht="13.5" x14ac:dyDescent="0.25">
      <c r="A25" s="55">
        <v>6</v>
      </c>
      <c r="B25" s="55" t="s">
        <v>18</v>
      </c>
    </row>
    <row r="26" spans="1:20" ht="13.5" x14ac:dyDescent="0.25">
      <c r="A26" s="55">
        <v>7</v>
      </c>
      <c r="B26" s="55" t="s">
        <v>19</v>
      </c>
    </row>
    <row r="27" spans="1:20" ht="13.5" x14ac:dyDescent="0.25">
      <c r="A27" s="55">
        <v>8</v>
      </c>
      <c r="B27" s="55" t="s">
        <v>20</v>
      </c>
      <c r="C27" s="64"/>
      <c r="D27" s="64"/>
      <c r="E27" s="64"/>
      <c r="F27" s="64"/>
      <c r="G27" s="64"/>
      <c r="H27" s="64"/>
      <c r="I27" s="64"/>
      <c r="J27" s="64"/>
      <c r="K27" s="64"/>
      <c r="L27" s="64"/>
      <c r="M27" s="64"/>
      <c r="N27" s="64"/>
      <c r="O27" s="64"/>
      <c r="P27" s="64"/>
      <c r="Q27" s="64"/>
      <c r="R27" s="64"/>
      <c r="S27" s="64"/>
      <c r="T27" s="64"/>
    </row>
    <row r="28" spans="1:20" ht="13.5" x14ac:dyDescent="0.25">
      <c r="A28" s="55">
        <v>9</v>
      </c>
      <c r="B28" s="55" t="s">
        <v>21</v>
      </c>
      <c r="C28" s="64"/>
      <c r="D28" s="64"/>
      <c r="E28" s="64"/>
      <c r="F28" s="64"/>
      <c r="G28" s="64"/>
      <c r="H28" s="64"/>
      <c r="I28" s="64"/>
      <c r="J28" s="64"/>
      <c r="K28" s="64"/>
      <c r="L28" s="64"/>
      <c r="M28" s="64"/>
      <c r="N28" s="64"/>
      <c r="O28" s="64"/>
      <c r="P28" s="64"/>
      <c r="Q28" s="64"/>
      <c r="R28" s="64"/>
      <c r="S28" s="64"/>
      <c r="T28" s="64"/>
    </row>
    <row r="29" spans="1:20" ht="13.5" x14ac:dyDescent="0.25">
      <c r="A29" s="55">
        <v>10</v>
      </c>
      <c r="B29" s="55" t="s">
        <v>22</v>
      </c>
      <c r="C29" s="64"/>
      <c r="D29" s="64"/>
      <c r="E29" s="64"/>
      <c r="F29" s="64"/>
      <c r="G29" s="64"/>
      <c r="H29" s="64"/>
      <c r="I29" s="64"/>
      <c r="J29" s="64"/>
      <c r="K29" s="64"/>
      <c r="L29" s="64"/>
      <c r="M29" s="64"/>
      <c r="N29" s="64"/>
      <c r="O29" s="64"/>
      <c r="P29" s="64"/>
      <c r="Q29" s="64"/>
      <c r="R29" s="64"/>
      <c r="S29" s="64"/>
      <c r="T29" s="64"/>
    </row>
    <row r="30" spans="1:20" ht="13.5" x14ac:dyDescent="0.25">
      <c r="A30" s="55">
        <v>11</v>
      </c>
      <c r="B30" s="55" t="s">
        <v>23</v>
      </c>
      <c r="C30" s="64"/>
      <c r="D30" s="64"/>
      <c r="E30" s="64"/>
      <c r="F30" s="64"/>
      <c r="G30" s="64"/>
      <c r="H30" s="64"/>
      <c r="I30" s="64"/>
      <c r="J30" s="64"/>
      <c r="K30" s="64"/>
      <c r="L30" s="64"/>
      <c r="M30" s="64"/>
      <c r="N30" s="64"/>
      <c r="O30" s="64"/>
      <c r="P30" s="64"/>
      <c r="Q30" s="64"/>
      <c r="R30" s="64"/>
      <c r="S30" s="64"/>
      <c r="T30" s="64"/>
    </row>
    <row r="31" spans="1:20" ht="13.5" x14ac:dyDescent="0.25">
      <c r="A31" s="55">
        <v>12</v>
      </c>
      <c r="B31" s="55" t="s">
        <v>24</v>
      </c>
      <c r="C31" s="64"/>
      <c r="D31" s="64"/>
      <c r="E31" s="64"/>
      <c r="F31" s="64"/>
      <c r="G31" s="64"/>
      <c r="H31" s="64"/>
      <c r="I31" s="64"/>
      <c r="J31" s="64"/>
      <c r="K31" s="64"/>
      <c r="L31" s="64"/>
      <c r="M31" s="64"/>
      <c r="N31" s="64"/>
      <c r="O31" s="64"/>
      <c r="P31" s="64"/>
      <c r="Q31" s="64"/>
      <c r="R31" s="64"/>
      <c r="S31" s="64"/>
      <c r="T31" s="64"/>
    </row>
    <row r="32" spans="1:20" ht="13.5" x14ac:dyDescent="0.25">
      <c r="A32" s="55">
        <v>14</v>
      </c>
      <c r="B32" s="55" t="s">
        <v>196</v>
      </c>
      <c r="C32" s="64"/>
      <c r="D32" s="64"/>
      <c r="E32" s="64"/>
      <c r="F32" s="64"/>
      <c r="G32" s="64"/>
      <c r="H32" s="64"/>
      <c r="I32" s="64"/>
      <c r="J32" s="64"/>
      <c r="K32" s="64"/>
      <c r="L32" s="64"/>
      <c r="M32" s="64"/>
      <c r="N32" s="64"/>
      <c r="O32" s="64"/>
      <c r="P32" s="64"/>
      <c r="Q32" s="64"/>
      <c r="R32" s="64"/>
      <c r="S32" s="64"/>
    </row>
    <row r="33" spans="1:19" ht="13.5" x14ac:dyDescent="0.25">
      <c r="A33" s="55">
        <v>15</v>
      </c>
      <c r="B33" s="55" t="s">
        <v>25</v>
      </c>
      <c r="C33" s="64"/>
      <c r="D33" s="64"/>
      <c r="E33" s="64"/>
      <c r="F33" s="64"/>
      <c r="G33" s="64"/>
      <c r="H33" s="64"/>
      <c r="I33" s="64"/>
      <c r="J33" s="64"/>
      <c r="K33" s="64"/>
      <c r="L33" s="64"/>
      <c r="M33" s="64"/>
      <c r="N33" s="64"/>
      <c r="O33" s="64"/>
      <c r="P33" s="64"/>
      <c r="Q33" s="64"/>
      <c r="R33" s="64"/>
      <c r="S33" s="64"/>
    </row>
    <row r="34" spans="1:19" ht="13.5" x14ac:dyDescent="0.25">
      <c r="A34" s="55">
        <v>16</v>
      </c>
      <c r="B34" s="55" t="s">
        <v>26</v>
      </c>
      <c r="C34" s="64"/>
      <c r="D34" s="64"/>
      <c r="E34" s="64"/>
      <c r="F34" s="64"/>
      <c r="G34" s="64"/>
      <c r="H34" s="64"/>
      <c r="I34" s="64"/>
      <c r="J34" s="64"/>
      <c r="K34" s="64"/>
      <c r="L34" s="64"/>
      <c r="M34" s="64"/>
      <c r="N34" s="64"/>
      <c r="O34" s="64"/>
      <c r="P34" s="64"/>
      <c r="Q34" s="64"/>
      <c r="R34" s="64"/>
      <c r="S34" s="64"/>
    </row>
    <row r="35" spans="1:19" ht="13.5" x14ac:dyDescent="0.25">
      <c r="A35" s="55">
        <v>17</v>
      </c>
      <c r="B35" s="55" t="s">
        <v>27</v>
      </c>
      <c r="C35" s="64"/>
      <c r="D35" s="64"/>
      <c r="E35" s="64"/>
      <c r="F35" s="64"/>
      <c r="G35" s="64"/>
      <c r="H35" s="64"/>
      <c r="I35" s="64"/>
      <c r="J35" s="64"/>
      <c r="K35" s="64"/>
      <c r="L35" s="64"/>
      <c r="M35" s="64"/>
      <c r="N35" s="64"/>
      <c r="O35" s="64"/>
      <c r="P35" s="64"/>
      <c r="Q35" s="64"/>
      <c r="R35" s="64"/>
      <c r="S35" s="64"/>
    </row>
    <row r="36" spans="1:19" ht="13.5" x14ac:dyDescent="0.25">
      <c r="A36" s="55">
        <v>18</v>
      </c>
      <c r="B36" s="55" t="s">
        <v>28</v>
      </c>
      <c r="C36" s="64"/>
      <c r="D36" s="64"/>
      <c r="E36" s="64"/>
      <c r="F36" s="64"/>
      <c r="G36" s="64"/>
      <c r="H36" s="64"/>
      <c r="I36" s="64"/>
      <c r="J36" s="64"/>
      <c r="K36" s="64"/>
      <c r="L36" s="64"/>
      <c r="M36" s="64"/>
      <c r="N36" s="64"/>
      <c r="O36" s="64"/>
      <c r="P36" s="64"/>
      <c r="Q36" s="64"/>
      <c r="R36" s="64"/>
      <c r="S36" s="64"/>
    </row>
    <row r="37" spans="1:19" ht="13.5" x14ac:dyDescent="0.25">
      <c r="A37" s="55">
        <v>19</v>
      </c>
      <c r="B37" s="55" t="s">
        <v>29</v>
      </c>
      <c r="C37" s="64"/>
      <c r="D37" s="64"/>
      <c r="E37" s="64"/>
      <c r="F37" s="64"/>
      <c r="G37" s="64"/>
      <c r="H37" s="64"/>
      <c r="I37" s="64"/>
      <c r="J37" s="64"/>
      <c r="K37" s="64"/>
      <c r="L37" s="64"/>
      <c r="M37" s="64"/>
      <c r="N37" s="64"/>
      <c r="O37" s="64"/>
      <c r="P37" s="64"/>
      <c r="Q37" s="64"/>
      <c r="R37" s="64"/>
      <c r="S37" s="64"/>
    </row>
    <row r="38" spans="1:19" ht="13.5" x14ac:dyDescent="0.25">
      <c r="A38" s="55">
        <v>20</v>
      </c>
      <c r="B38" s="55" t="s">
        <v>30</v>
      </c>
      <c r="C38" s="64"/>
      <c r="D38" s="64"/>
      <c r="E38" s="64"/>
      <c r="F38" s="64"/>
      <c r="G38" s="64"/>
      <c r="H38" s="64"/>
      <c r="I38" s="64"/>
      <c r="J38" s="64"/>
      <c r="K38" s="64"/>
      <c r="L38" s="64"/>
      <c r="M38" s="64"/>
      <c r="N38" s="64"/>
      <c r="O38" s="64"/>
      <c r="P38" s="64"/>
      <c r="Q38" s="64"/>
      <c r="R38" s="64"/>
      <c r="S38" s="64"/>
    </row>
    <row r="39" spans="1:19" ht="13.5" x14ac:dyDescent="0.25">
      <c r="A39" s="55">
        <v>21</v>
      </c>
      <c r="B39" s="55" t="s">
        <v>31</v>
      </c>
      <c r="C39" s="64"/>
      <c r="D39" s="64"/>
      <c r="E39" s="64"/>
      <c r="F39" s="64"/>
      <c r="G39" s="64"/>
      <c r="H39" s="64"/>
      <c r="I39" s="64"/>
      <c r="J39" s="64"/>
      <c r="K39" s="64"/>
      <c r="L39" s="64"/>
      <c r="M39" s="64"/>
      <c r="N39" s="64"/>
      <c r="O39" s="64"/>
      <c r="P39" s="64"/>
      <c r="Q39" s="64"/>
      <c r="R39" s="64"/>
      <c r="S39" s="64"/>
    </row>
    <row r="40" spans="1:19" ht="13.5" x14ac:dyDescent="0.25">
      <c r="A40" s="55">
        <v>22</v>
      </c>
      <c r="B40" s="55" t="s">
        <v>32</v>
      </c>
      <c r="C40" s="64"/>
      <c r="D40" s="64"/>
      <c r="E40" s="64"/>
      <c r="F40" s="64"/>
      <c r="G40" s="64"/>
      <c r="H40" s="64"/>
      <c r="I40" s="64"/>
      <c r="J40" s="64"/>
      <c r="K40" s="64"/>
      <c r="L40" s="64"/>
      <c r="M40" s="64"/>
      <c r="N40" s="64"/>
      <c r="O40" s="64"/>
      <c r="P40" s="64"/>
      <c r="Q40" s="64"/>
      <c r="R40" s="64"/>
      <c r="S40" s="64"/>
    </row>
    <row r="41" spans="1:19" ht="13.5" x14ac:dyDescent="0.25">
      <c r="A41" s="55">
        <v>23</v>
      </c>
      <c r="B41" s="55" t="s">
        <v>33</v>
      </c>
      <c r="C41" s="64"/>
      <c r="D41" s="64"/>
      <c r="E41" s="64"/>
      <c r="F41" s="64"/>
      <c r="G41" s="64"/>
      <c r="H41" s="64"/>
      <c r="I41" s="64"/>
      <c r="J41" s="64"/>
      <c r="K41" s="64"/>
      <c r="L41" s="64"/>
      <c r="M41" s="64"/>
      <c r="N41" s="64"/>
      <c r="O41" s="64"/>
      <c r="P41" s="64"/>
      <c r="Q41" s="64"/>
      <c r="R41" s="64"/>
      <c r="S41" s="64"/>
    </row>
    <row r="42" spans="1:19" ht="13.5" x14ac:dyDescent="0.25">
      <c r="A42" s="55">
        <v>24</v>
      </c>
      <c r="B42" s="55" t="s">
        <v>34</v>
      </c>
      <c r="C42" s="64"/>
      <c r="D42" s="64"/>
      <c r="E42" s="64"/>
      <c r="F42" s="64"/>
      <c r="G42" s="64"/>
      <c r="H42" s="64"/>
      <c r="I42" s="64"/>
      <c r="J42" s="64"/>
      <c r="K42" s="64"/>
      <c r="L42" s="64"/>
      <c r="M42" s="64"/>
      <c r="N42" s="64"/>
      <c r="O42" s="64"/>
      <c r="P42" s="64"/>
      <c r="Q42" s="64"/>
      <c r="R42" s="64"/>
      <c r="S42" s="64"/>
    </row>
    <row r="43" spans="1:19" ht="13.5" x14ac:dyDescent="0.25">
      <c r="A43" s="55">
        <v>25</v>
      </c>
      <c r="B43" s="55" t="s">
        <v>35</v>
      </c>
      <c r="C43" s="64"/>
      <c r="D43" s="64"/>
      <c r="E43" s="64"/>
      <c r="F43" s="64"/>
      <c r="G43" s="64"/>
      <c r="H43" s="64"/>
      <c r="I43" s="64"/>
      <c r="J43" s="64"/>
      <c r="K43" s="64"/>
      <c r="L43" s="64"/>
      <c r="M43" s="64"/>
      <c r="N43" s="64"/>
      <c r="O43" s="64"/>
      <c r="P43" s="64"/>
      <c r="Q43" s="64"/>
      <c r="R43" s="64"/>
      <c r="S43" s="64"/>
    </row>
    <row r="44" spans="1:19" ht="13.5" x14ac:dyDescent="0.25">
      <c r="A44" s="55">
        <v>26</v>
      </c>
      <c r="B44" s="55" t="s">
        <v>36</v>
      </c>
      <c r="C44" s="64"/>
      <c r="D44" s="64"/>
      <c r="E44" s="64"/>
      <c r="F44" s="64"/>
      <c r="G44" s="64"/>
      <c r="H44" s="64"/>
      <c r="I44" s="64"/>
      <c r="J44" s="64"/>
      <c r="K44" s="64"/>
      <c r="L44" s="64"/>
      <c r="M44" s="64"/>
      <c r="N44" s="64"/>
      <c r="O44" s="64"/>
      <c r="P44" s="64"/>
      <c r="Q44" s="64"/>
      <c r="R44" s="64"/>
      <c r="S44" s="64"/>
    </row>
    <row r="45" spans="1:19" ht="13.5" x14ac:dyDescent="0.25">
      <c r="A45" s="55">
        <v>27</v>
      </c>
      <c r="B45" s="55" t="s">
        <v>37</v>
      </c>
      <c r="C45" s="64"/>
      <c r="D45" s="64"/>
      <c r="E45" s="64"/>
      <c r="F45" s="64"/>
      <c r="G45" s="64"/>
      <c r="H45" s="64"/>
      <c r="I45" s="64"/>
      <c r="J45" s="64"/>
      <c r="K45" s="64"/>
      <c r="L45" s="64"/>
      <c r="M45" s="64"/>
      <c r="N45" s="64"/>
      <c r="O45" s="64"/>
      <c r="P45" s="64"/>
      <c r="Q45" s="64"/>
      <c r="R45" s="64"/>
      <c r="S45" s="64"/>
    </row>
    <row r="46" spans="1:19" ht="13.5" x14ac:dyDescent="0.25">
      <c r="A46" s="55">
        <v>28</v>
      </c>
      <c r="B46" s="55" t="s">
        <v>38</v>
      </c>
      <c r="C46" s="64"/>
      <c r="D46" s="64"/>
      <c r="E46" s="64"/>
      <c r="F46" s="64"/>
      <c r="G46" s="64"/>
      <c r="H46" s="64"/>
      <c r="I46" s="64"/>
      <c r="J46" s="64"/>
      <c r="K46" s="64"/>
      <c r="L46" s="64"/>
      <c r="M46" s="64"/>
      <c r="N46" s="64"/>
      <c r="O46" s="64"/>
      <c r="P46" s="64"/>
      <c r="Q46" s="64"/>
      <c r="R46" s="64"/>
      <c r="S46" s="64"/>
    </row>
    <row r="47" spans="1:19" ht="13.5" x14ac:dyDescent="0.25">
      <c r="A47" s="55">
        <v>29</v>
      </c>
      <c r="B47" s="55" t="s">
        <v>39</v>
      </c>
      <c r="C47" s="64"/>
      <c r="D47" s="64"/>
      <c r="E47" s="64"/>
      <c r="F47" s="64"/>
      <c r="G47" s="64"/>
      <c r="H47" s="64"/>
      <c r="I47" s="64"/>
      <c r="J47" s="64"/>
      <c r="K47" s="64"/>
      <c r="L47" s="64"/>
      <c r="M47" s="64"/>
      <c r="N47" s="64"/>
      <c r="O47" s="64"/>
      <c r="P47" s="64"/>
      <c r="Q47" s="64"/>
      <c r="R47" s="64"/>
      <c r="S47" s="64"/>
    </row>
    <row r="48" spans="1:19" ht="13.5" x14ac:dyDescent="0.25">
      <c r="A48" s="55">
        <v>30</v>
      </c>
      <c r="B48" s="55" t="s">
        <v>40</v>
      </c>
      <c r="C48" s="64"/>
      <c r="D48" s="64"/>
      <c r="E48" s="64"/>
      <c r="F48" s="64"/>
      <c r="G48" s="64"/>
      <c r="H48" s="64"/>
      <c r="I48" s="64"/>
      <c r="J48" s="64"/>
      <c r="K48" s="64"/>
      <c r="L48" s="64"/>
      <c r="M48" s="64"/>
      <c r="N48" s="64"/>
      <c r="O48" s="64"/>
      <c r="P48" s="64"/>
      <c r="Q48" s="64"/>
      <c r="R48" s="64"/>
      <c r="S48" s="64"/>
    </row>
    <row r="49" spans="1:19" ht="13.5" x14ac:dyDescent="0.25">
      <c r="A49" s="55">
        <v>31</v>
      </c>
      <c r="B49" s="55" t="s">
        <v>41</v>
      </c>
      <c r="C49" s="64"/>
      <c r="D49" s="64"/>
      <c r="E49" s="64"/>
      <c r="F49" s="64"/>
      <c r="G49" s="64"/>
      <c r="H49" s="64"/>
      <c r="I49" s="64"/>
      <c r="J49" s="64"/>
      <c r="K49" s="64"/>
      <c r="L49" s="64"/>
      <c r="M49" s="64"/>
      <c r="N49" s="64"/>
      <c r="O49" s="64"/>
      <c r="P49" s="64"/>
      <c r="Q49" s="64"/>
      <c r="R49" s="64"/>
      <c r="S49" s="64"/>
    </row>
    <row r="50" spans="1:19" ht="13.5" x14ac:dyDescent="0.25">
      <c r="A50" s="55">
        <v>32</v>
      </c>
      <c r="B50" s="55" t="s">
        <v>42</v>
      </c>
      <c r="C50" s="64"/>
      <c r="D50" s="64"/>
      <c r="E50" s="64"/>
      <c r="F50" s="64"/>
      <c r="G50" s="64"/>
      <c r="H50" s="64"/>
      <c r="I50" s="64"/>
      <c r="J50" s="64"/>
      <c r="K50" s="64"/>
      <c r="L50" s="64"/>
      <c r="M50" s="64"/>
      <c r="N50" s="64"/>
      <c r="O50" s="64"/>
      <c r="P50" s="64"/>
      <c r="Q50" s="64"/>
      <c r="R50" s="64"/>
      <c r="S50" s="64"/>
    </row>
    <row r="51" spans="1:19" ht="13.5" x14ac:dyDescent="0.25">
      <c r="A51" s="55">
        <v>33</v>
      </c>
      <c r="B51" s="55" t="s">
        <v>43</v>
      </c>
      <c r="C51" s="64"/>
      <c r="D51" s="64"/>
      <c r="E51" s="64"/>
      <c r="F51" s="64"/>
      <c r="G51" s="64"/>
      <c r="H51" s="64"/>
      <c r="I51" s="64"/>
      <c r="J51" s="64"/>
      <c r="K51" s="64"/>
      <c r="L51" s="64"/>
      <c r="M51" s="64"/>
      <c r="N51" s="64"/>
      <c r="O51" s="64"/>
      <c r="P51" s="64"/>
      <c r="Q51" s="64"/>
      <c r="R51" s="64"/>
      <c r="S51" s="64"/>
    </row>
    <row r="52" spans="1:19" ht="13.5" x14ac:dyDescent="0.25">
      <c r="A52" s="55">
        <v>34</v>
      </c>
      <c r="B52" s="55" t="s">
        <v>44</v>
      </c>
      <c r="C52" s="64"/>
      <c r="D52" s="64"/>
      <c r="E52" s="64"/>
      <c r="F52" s="64"/>
      <c r="G52" s="64"/>
      <c r="H52" s="64"/>
      <c r="I52" s="64"/>
      <c r="J52" s="64"/>
      <c r="K52" s="64"/>
      <c r="L52" s="64"/>
      <c r="M52" s="64"/>
      <c r="N52" s="64"/>
      <c r="O52" s="64"/>
      <c r="P52" s="64"/>
      <c r="Q52" s="64"/>
      <c r="R52" s="64"/>
      <c r="S52" s="64"/>
    </row>
    <row r="53" spans="1:19" ht="13.5" x14ac:dyDescent="0.25">
      <c r="A53" s="55">
        <v>35</v>
      </c>
      <c r="B53" s="55" t="s">
        <v>45</v>
      </c>
      <c r="C53" s="64"/>
      <c r="D53" s="64"/>
      <c r="E53" s="64"/>
      <c r="F53" s="64"/>
      <c r="G53" s="64"/>
      <c r="H53" s="64"/>
      <c r="I53" s="64"/>
      <c r="J53" s="64"/>
      <c r="K53" s="64"/>
      <c r="L53" s="64"/>
      <c r="M53" s="64"/>
      <c r="N53" s="64"/>
      <c r="O53" s="64"/>
      <c r="P53" s="64"/>
      <c r="Q53" s="64"/>
      <c r="R53" s="64"/>
      <c r="S53" s="64"/>
    </row>
    <row r="54" spans="1:19" ht="13.5" x14ac:dyDescent="0.25">
      <c r="A54" s="55">
        <v>36</v>
      </c>
      <c r="B54" s="55" t="s">
        <v>46</v>
      </c>
      <c r="C54" s="64"/>
      <c r="D54" s="64"/>
      <c r="E54" s="64"/>
      <c r="F54" s="64"/>
      <c r="G54" s="64"/>
      <c r="H54" s="64"/>
      <c r="I54" s="64"/>
      <c r="J54" s="64"/>
      <c r="K54" s="64"/>
      <c r="L54" s="64"/>
      <c r="M54" s="64"/>
      <c r="N54" s="64"/>
      <c r="O54" s="64"/>
      <c r="P54" s="64"/>
      <c r="Q54" s="64"/>
      <c r="R54" s="64"/>
      <c r="S54" s="64"/>
    </row>
    <row r="55" spans="1:19" ht="13.5" x14ac:dyDescent="0.25">
      <c r="A55" s="55">
        <v>37</v>
      </c>
      <c r="B55" s="55" t="s">
        <v>47</v>
      </c>
      <c r="C55" s="64"/>
      <c r="D55" s="64"/>
      <c r="E55" s="64"/>
      <c r="F55" s="64"/>
      <c r="G55" s="64"/>
      <c r="H55" s="64"/>
      <c r="I55" s="64"/>
      <c r="J55" s="64"/>
      <c r="K55" s="64"/>
      <c r="L55" s="64"/>
      <c r="M55" s="64"/>
      <c r="N55" s="64"/>
      <c r="O55" s="64"/>
      <c r="P55" s="64"/>
      <c r="Q55" s="64"/>
      <c r="R55" s="64"/>
      <c r="S55" s="64"/>
    </row>
    <row r="56" spans="1:19" ht="13.5" x14ac:dyDescent="0.25">
      <c r="A56" s="55">
        <v>38</v>
      </c>
      <c r="B56" s="55" t="s">
        <v>48</v>
      </c>
      <c r="C56" s="64"/>
      <c r="D56" s="64"/>
      <c r="E56" s="64"/>
      <c r="F56" s="64"/>
      <c r="G56" s="64"/>
      <c r="H56" s="64"/>
      <c r="I56" s="64"/>
      <c r="J56" s="64"/>
      <c r="K56" s="64"/>
      <c r="L56" s="64"/>
      <c r="M56" s="64"/>
      <c r="N56" s="64"/>
      <c r="O56" s="64"/>
      <c r="P56" s="64"/>
      <c r="Q56" s="64"/>
      <c r="R56" s="64"/>
      <c r="S56" s="64"/>
    </row>
    <row r="57" spans="1:19" ht="13.5" x14ac:dyDescent="0.25">
      <c r="A57" s="55">
        <v>39</v>
      </c>
      <c r="B57" s="55" t="s">
        <v>49</v>
      </c>
      <c r="C57" s="64"/>
      <c r="D57" s="64"/>
      <c r="E57" s="64"/>
      <c r="F57" s="64"/>
      <c r="G57" s="64"/>
      <c r="H57" s="64"/>
      <c r="I57" s="64"/>
      <c r="J57" s="64"/>
      <c r="K57" s="64"/>
      <c r="L57" s="64"/>
      <c r="M57" s="64"/>
      <c r="N57" s="64"/>
      <c r="O57" s="64"/>
      <c r="P57" s="64"/>
      <c r="Q57" s="64"/>
      <c r="R57" s="64"/>
      <c r="S57" s="64"/>
    </row>
    <row r="58" spans="1:19" ht="13.5" x14ac:dyDescent="0.25">
      <c r="A58" s="55">
        <v>40</v>
      </c>
      <c r="B58" s="55" t="s">
        <v>50</v>
      </c>
      <c r="C58" s="64"/>
      <c r="D58" s="64"/>
      <c r="E58" s="64"/>
      <c r="F58" s="64"/>
      <c r="G58" s="64"/>
      <c r="H58" s="64"/>
      <c r="I58" s="64"/>
      <c r="J58" s="64"/>
      <c r="K58" s="64"/>
      <c r="L58" s="64"/>
      <c r="M58" s="64"/>
      <c r="N58" s="64"/>
      <c r="O58" s="64"/>
      <c r="P58" s="64"/>
      <c r="Q58" s="64"/>
      <c r="R58" s="64"/>
      <c r="S58" s="64"/>
    </row>
    <row r="59" spans="1:19" ht="13.5" x14ac:dyDescent="0.25">
      <c r="A59" s="55">
        <v>41</v>
      </c>
      <c r="B59" s="55" t="s">
        <v>51</v>
      </c>
      <c r="C59" s="64"/>
      <c r="D59" s="64"/>
      <c r="E59" s="64"/>
      <c r="F59" s="64"/>
      <c r="G59" s="64"/>
      <c r="H59" s="64"/>
      <c r="I59" s="64"/>
      <c r="J59" s="64"/>
      <c r="K59" s="64"/>
      <c r="L59" s="64"/>
      <c r="M59" s="64"/>
      <c r="N59" s="64"/>
      <c r="O59" s="64"/>
      <c r="P59" s="64"/>
      <c r="Q59" s="64"/>
      <c r="R59" s="64"/>
      <c r="S59" s="64"/>
    </row>
    <row r="60" spans="1:19" ht="13.5" x14ac:dyDescent="0.25">
      <c r="A60" s="55">
        <v>42</v>
      </c>
      <c r="B60" s="55" t="s">
        <v>52</v>
      </c>
      <c r="C60" s="64"/>
      <c r="D60" s="64"/>
      <c r="E60" s="64"/>
      <c r="F60" s="64"/>
      <c r="G60" s="64"/>
      <c r="H60" s="64"/>
      <c r="I60" s="64"/>
      <c r="J60" s="64"/>
      <c r="K60" s="64"/>
      <c r="L60" s="64"/>
      <c r="M60" s="64"/>
      <c r="N60" s="64"/>
      <c r="O60" s="64"/>
      <c r="P60" s="64"/>
      <c r="Q60" s="64"/>
      <c r="R60" s="64"/>
      <c r="S60" s="64"/>
    </row>
    <row r="61" spans="1:19" ht="13.5" x14ac:dyDescent="0.25">
      <c r="A61" s="55">
        <v>43</v>
      </c>
      <c r="B61" s="55" t="s">
        <v>53</v>
      </c>
      <c r="C61" s="64"/>
      <c r="D61" s="64"/>
      <c r="E61" s="64"/>
      <c r="F61" s="64"/>
      <c r="G61" s="64"/>
      <c r="H61" s="64"/>
      <c r="I61" s="64"/>
      <c r="J61" s="64"/>
      <c r="K61" s="64"/>
      <c r="L61" s="64"/>
      <c r="M61" s="64"/>
      <c r="N61" s="64"/>
      <c r="O61" s="64"/>
      <c r="P61" s="64"/>
      <c r="Q61" s="64"/>
      <c r="R61" s="64"/>
      <c r="S61" s="64"/>
    </row>
    <row r="62" spans="1:19" ht="13.5" x14ac:dyDescent="0.25">
      <c r="A62" s="55">
        <v>13</v>
      </c>
      <c r="B62" s="55" t="s">
        <v>73</v>
      </c>
      <c r="C62" s="64"/>
      <c r="D62" s="64"/>
      <c r="E62" s="64"/>
      <c r="F62" s="64"/>
      <c r="G62" s="64"/>
      <c r="H62" s="64"/>
      <c r="I62" s="64"/>
      <c r="J62" s="64"/>
      <c r="K62" s="64"/>
      <c r="L62" s="64"/>
      <c r="M62" s="64"/>
      <c r="N62" s="64"/>
      <c r="O62" s="64"/>
      <c r="P62" s="64"/>
      <c r="Q62" s="64"/>
      <c r="R62" s="64"/>
      <c r="S62" s="64"/>
    </row>
    <row r="63" spans="1:19" ht="13.5" x14ac:dyDescent="0.25">
      <c r="A63" s="55">
        <v>44</v>
      </c>
      <c r="B63" s="55" t="s">
        <v>54</v>
      </c>
      <c r="C63" s="64"/>
      <c r="D63" s="64"/>
      <c r="E63" s="64"/>
      <c r="F63" s="64"/>
      <c r="G63" s="64"/>
      <c r="H63" s="64"/>
      <c r="I63" s="64"/>
      <c r="J63" s="64"/>
      <c r="K63" s="64"/>
      <c r="L63" s="64"/>
      <c r="M63" s="64"/>
      <c r="N63" s="64"/>
      <c r="O63" s="64"/>
      <c r="P63" s="64"/>
      <c r="Q63" s="64"/>
      <c r="R63" s="64"/>
      <c r="S63" s="64"/>
    </row>
    <row r="64" spans="1:19" ht="13.5" x14ac:dyDescent="0.25">
      <c r="A64" s="55">
        <v>45</v>
      </c>
      <c r="B64" s="55" t="s">
        <v>55</v>
      </c>
      <c r="C64" s="64"/>
      <c r="D64" s="64"/>
      <c r="E64" s="64"/>
      <c r="F64" s="64"/>
      <c r="G64" s="64"/>
      <c r="H64" s="64"/>
      <c r="I64" s="64"/>
      <c r="J64" s="64"/>
      <c r="K64" s="64"/>
      <c r="L64" s="64"/>
      <c r="M64" s="64"/>
      <c r="N64" s="64"/>
      <c r="O64" s="64"/>
      <c r="P64" s="64"/>
      <c r="Q64" s="64"/>
      <c r="R64" s="64"/>
      <c r="S64" s="64"/>
    </row>
    <row r="65" spans="1:19" ht="13.5" x14ac:dyDescent="0.25">
      <c r="A65" s="55">
        <v>46</v>
      </c>
      <c r="B65" s="55" t="s">
        <v>56</v>
      </c>
      <c r="C65" s="64"/>
      <c r="D65" s="64"/>
      <c r="E65" s="64"/>
      <c r="F65" s="64"/>
      <c r="G65" s="64"/>
      <c r="H65" s="64"/>
      <c r="I65" s="64"/>
      <c r="J65" s="64"/>
      <c r="K65" s="64"/>
      <c r="L65" s="64"/>
      <c r="M65" s="64"/>
      <c r="N65" s="64"/>
      <c r="O65" s="64"/>
      <c r="P65" s="64"/>
      <c r="Q65" s="64"/>
      <c r="R65" s="64"/>
      <c r="S65" s="64"/>
    </row>
    <row r="66" spans="1:19" ht="13.5" x14ac:dyDescent="0.25">
      <c r="A66" s="55">
        <v>47</v>
      </c>
      <c r="B66" s="55" t="s">
        <v>57</v>
      </c>
      <c r="C66" s="64"/>
      <c r="D66" s="64"/>
      <c r="E66" s="64"/>
      <c r="F66" s="64"/>
      <c r="G66" s="64"/>
      <c r="H66" s="64"/>
      <c r="I66" s="64"/>
      <c r="J66" s="64"/>
      <c r="K66" s="64"/>
      <c r="L66" s="64"/>
      <c r="M66" s="64"/>
      <c r="N66" s="64"/>
      <c r="O66" s="64"/>
      <c r="P66" s="64"/>
      <c r="Q66" s="64"/>
      <c r="R66" s="64"/>
      <c r="S66" s="64"/>
    </row>
    <row r="67" spans="1:19" ht="13.5" x14ac:dyDescent="0.25">
      <c r="A67" s="55">
        <v>48</v>
      </c>
      <c r="B67" s="55" t="s">
        <v>58</v>
      </c>
      <c r="C67" s="64"/>
      <c r="D67" s="64"/>
      <c r="E67" s="64"/>
      <c r="F67" s="64"/>
      <c r="G67" s="64"/>
      <c r="H67" s="64"/>
      <c r="I67" s="64"/>
      <c r="J67" s="64"/>
      <c r="K67" s="64"/>
      <c r="L67" s="64"/>
      <c r="M67" s="64"/>
      <c r="N67" s="64"/>
      <c r="O67" s="64"/>
      <c r="P67" s="64"/>
      <c r="Q67" s="64"/>
      <c r="R67" s="64"/>
      <c r="S67" s="64"/>
    </row>
    <row r="68" spans="1:19" ht="13.5" x14ac:dyDescent="0.25">
      <c r="A68" s="55">
        <v>49</v>
      </c>
      <c r="B68" s="55" t="s">
        <v>59</v>
      </c>
      <c r="C68" s="64"/>
      <c r="D68" s="64"/>
      <c r="E68" s="64"/>
      <c r="F68" s="64"/>
      <c r="G68" s="64"/>
      <c r="H68" s="64"/>
      <c r="I68" s="64"/>
      <c r="J68" s="64"/>
      <c r="K68" s="64"/>
      <c r="L68" s="64"/>
      <c r="M68" s="64"/>
      <c r="N68" s="64"/>
      <c r="O68" s="64"/>
      <c r="P68" s="64"/>
      <c r="Q68" s="64"/>
      <c r="R68" s="64"/>
      <c r="S68" s="64"/>
    </row>
    <row r="69" spans="1:19" ht="13.5" x14ac:dyDescent="0.25">
      <c r="A69" s="55">
        <v>50</v>
      </c>
      <c r="B69" s="55" t="s">
        <v>60</v>
      </c>
      <c r="C69" s="64"/>
      <c r="D69" s="64"/>
      <c r="E69" s="64"/>
      <c r="F69" s="64"/>
      <c r="G69" s="64"/>
      <c r="H69" s="64"/>
      <c r="I69" s="64"/>
      <c r="J69" s="64"/>
      <c r="K69" s="64"/>
      <c r="L69" s="64"/>
      <c r="M69" s="64"/>
      <c r="N69" s="64"/>
      <c r="O69" s="64"/>
      <c r="P69" s="64"/>
      <c r="Q69" s="64"/>
      <c r="R69" s="64"/>
      <c r="S69" s="64"/>
    </row>
    <row r="70" spans="1:19" ht="13.5" x14ac:dyDescent="0.25">
      <c r="A70" s="55">
        <v>51</v>
      </c>
      <c r="B70" s="55" t="s">
        <v>61</v>
      </c>
      <c r="C70" s="64"/>
      <c r="D70" s="64"/>
      <c r="E70" s="64"/>
      <c r="F70" s="64"/>
      <c r="G70" s="64"/>
      <c r="H70" s="64"/>
      <c r="I70" s="64"/>
      <c r="J70" s="64"/>
      <c r="K70" s="64"/>
      <c r="L70" s="64"/>
      <c r="M70" s="64"/>
      <c r="N70" s="64"/>
      <c r="O70" s="64"/>
      <c r="P70" s="64"/>
      <c r="Q70" s="64"/>
      <c r="R70" s="64"/>
      <c r="S70" s="64"/>
    </row>
    <row r="71" spans="1:19" ht="13.5" x14ac:dyDescent="0.25">
      <c r="A71" s="55">
        <v>52</v>
      </c>
      <c r="B71" s="55" t="s">
        <v>11</v>
      </c>
      <c r="C71" s="64"/>
      <c r="D71" s="64"/>
      <c r="E71" s="64"/>
      <c r="F71" s="64"/>
      <c r="G71" s="64"/>
      <c r="H71" s="64"/>
      <c r="I71" s="64"/>
      <c r="J71" s="64"/>
      <c r="K71" s="64"/>
      <c r="L71" s="64"/>
      <c r="M71" s="64"/>
      <c r="N71" s="64"/>
      <c r="O71" s="64"/>
      <c r="P71" s="64"/>
      <c r="Q71" s="64"/>
      <c r="R71" s="64"/>
      <c r="S71" s="64"/>
    </row>
    <row r="72" spans="1:19" ht="13.5" x14ac:dyDescent="0.25">
      <c r="A72" s="55">
        <v>53</v>
      </c>
      <c r="B72" s="55" t="s">
        <v>62</v>
      </c>
      <c r="C72" s="64"/>
      <c r="D72" s="64"/>
      <c r="E72" s="64"/>
      <c r="F72" s="64"/>
      <c r="G72" s="64"/>
      <c r="H72" s="64"/>
      <c r="I72" s="64"/>
      <c r="J72" s="64"/>
      <c r="K72" s="64"/>
      <c r="L72" s="64"/>
      <c r="M72" s="64"/>
      <c r="N72" s="64"/>
      <c r="O72" s="64"/>
      <c r="P72" s="64"/>
      <c r="Q72" s="64"/>
      <c r="R72" s="64"/>
      <c r="S72" s="64"/>
    </row>
    <row r="73" spans="1:19" ht="13.5" x14ac:dyDescent="0.25">
      <c r="A73" s="55">
        <v>54</v>
      </c>
      <c r="B73" s="55" t="s">
        <v>63</v>
      </c>
      <c r="C73" s="64"/>
      <c r="D73" s="64"/>
      <c r="E73" s="64"/>
      <c r="F73" s="64"/>
      <c r="G73" s="64"/>
      <c r="H73" s="64"/>
      <c r="I73" s="64"/>
      <c r="J73" s="64"/>
      <c r="K73" s="64"/>
      <c r="L73" s="64"/>
      <c r="M73" s="64"/>
      <c r="N73" s="64"/>
      <c r="O73" s="64"/>
      <c r="P73" s="64"/>
      <c r="Q73" s="64"/>
      <c r="R73" s="64"/>
      <c r="S73" s="64"/>
    </row>
    <row r="74" spans="1:19" ht="13.5" x14ac:dyDescent="0.25">
      <c r="A74" s="55">
        <v>58</v>
      </c>
      <c r="B74" s="55" t="s">
        <v>138</v>
      </c>
      <c r="C74" s="64"/>
      <c r="D74" s="64"/>
      <c r="E74" s="64"/>
      <c r="F74" s="64"/>
      <c r="G74" s="64"/>
      <c r="H74" s="64"/>
      <c r="I74" s="64"/>
      <c r="J74" s="64"/>
      <c r="K74" s="64"/>
      <c r="L74" s="64"/>
      <c r="M74" s="64"/>
      <c r="N74" s="64"/>
      <c r="O74" s="64"/>
      <c r="P74" s="64"/>
      <c r="Q74" s="64"/>
      <c r="R74" s="64"/>
      <c r="S74" s="64"/>
    </row>
    <row r="75" spans="1:19" ht="13.5" x14ac:dyDescent="0.25">
      <c r="A75" s="55">
        <v>59</v>
      </c>
      <c r="B75" s="55" t="s">
        <v>139</v>
      </c>
      <c r="C75" s="64"/>
      <c r="D75" s="64"/>
      <c r="E75" s="64"/>
      <c r="F75" s="64"/>
      <c r="G75" s="64"/>
      <c r="H75" s="64"/>
      <c r="I75" s="64"/>
      <c r="J75" s="64"/>
      <c r="K75" s="64"/>
      <c r="L75" s="64"/>
      <c r="M75" s="64"/>
      <c r="N75" s="64"/>
      <c r="O75" s="64"/>
      <c r="P75" s="64"/>
      <c r="Q75" s="64"/>
      <c r="R75" s="64"/>
      <c r="S75" s="64"/>
    </row>
    <row r="76" spans="1:19" ht="13.5" x14ac:dyDescent="0.25">
      <c r="A76" s="55">
        <v>55</v>
      </c>
      <c r="B76" s="55" t="s">
        <v>64</v>
      </c>
      <c r="C76" s="64"/>
      <c r="D76" s="64"/>
      <c r="E76" s="64"/>
      <c r="F76" s="64"/>
      <c r="G76" s="64"/>
      <c r="H76" s="64"/>
      <c r="I76" s="64"/>
      <c r="J76" s="64"/>
      <c r="K76" s="64"/>
      <c r="L76" s="64"/>
      <c r="M76" s="64"/>
      <c r="N76" s="64"/>
      <c r="O76" s="64"/>
      <c r="P76" s="64"/>
      <c r="Q76" s="64"/>
      <c r="R76" s="64"/>
      <c r="S76" s="64"/>
    </row>
    <row r="77" spans="1:19" ht="13.5" x14ac:dyDescent="0.25">
      <c r="A77" s="55">
        <v>56</v>
      </c>
      <c r="B77" s="55" t="s">
        <v>77</v>
      </c>
      <c r="C77" s="64"/>
      <c r="D77" s="64"/>
      <c r="E77" s="64"/>
      <c r="F77" s="64"/>
      <c r="G77" s="64"/>
      <c r="H77" s="64"/>
      <c r="I77" s="64"/>
      <c r="J77" s="64"/>
      <c r="K77" s="64"/>
      <c r="L77" s="64"/>
      <c r="M77" s="64"/>
      <c r="N77" s="64"/>
      <c r="O77" s="64"/>
      <c r="P77" s="64"/>
      <c r="Q77" s="64"/>
      <c r="R77" s="64"/>
      <c r="S77" s="64"/>
    </row>
    <row r="78" spans="1:19" ht="13.5" x14ac:dyDescent="0.25">
      <c r="A78" s="55">
        <v>57</v>
      </c>
      <c r="B78" s="55" t="s">
        <v>78</v>
      </c>
      <c r="C78" s="64"/>
      <c r="D78" s="64"/>
      <c r="E78" s="64"/>
      <c r="F78" s="64"/>
      <c r="G78" s="64"/>
      <c r="H78" s="64"/>
      <c r="I78" s="64"/>
      <c r="J78" s="64"/>
      <c r="K78" s="64"/>
      <c r="L78" s="64"/>
      <c r="M78" s="64"/>
      <c r="N78" s="64"/>
      <c r="O78" s="64"/>
      <c r="P78" s="64"/>
      <c r="Q78" s="64"/>
      <c r="R78" s="64"/>
      <c r="S78" s="64"/>
    </row>
    <row r="79" spans="1:19" ht="13.5" x14ac:dyDescent="0.25">
      <c r="A79" s="55">
        <v>60</v>
      </c>
      <c r="B79" s="55" t="s">
        <v>65</v>
      </c>
      <c r="C79" s="64"/>
      <c r="D79" s="64"/>
      <c r="E79" s="64"/>
      <c r="F79" s="64"/>
      <c r="G79" s="64"/>
      <c r="H79" s="64"/>
      <c r="I79" s="64"/>
      <c r="J79" s="64"/>
      <c r="K79" s="64"/>
      <c r="L79" s="64"/>
      <c r="M79" s="64"/>
      <c r="N79" s="64"/>
      <c r="O79" s="64"/>
      <c r="P79" s="64"/>
      <c r="Q79" s="64"/>
      <c r="R79" s="64"/>
      <c r="S79" s="64"/>
    </row>
    <row r="80" spans="1:19" ht="13.5" x14ac:dyDescent="0.25">
      <c r="A80" s="55">
        <v>61</v>
      </c>
      <c r="B80" s="55" t="s">
        <v>66</v>
      </c>
      <c r="C80" s="64"/>
      <c r="D80" s="64"/>
      <c r="E80" s="64"/>
      <c r="F80" s="64"/>
      <c r="G80" s="64"/>
      <c r="H80" s="64"/>
      <c r="I80" s="64"/>
      <c r="J80" s="64"/>
      <c r="K80" s="64"/>
      <c r="L80" s="64"/>
      <c r="M80" s="64"/>
      <c r="N80" s="64"/>
      <c r="O80" s="64"/>
      <c r="P80" s="64"/>
      <c r="Q80" s="64"/>
      <c r="R80" s="64"/>
      <c r="S80" s="64"/>
    </row>
    <row r="81" spans="1:19" ht="13.5" x14ac:dyDescent="0.25">
      <c r="A81" s="55">
        <v>62</v>
      </c>
      <c r="B81" s="55" t="s">
        <v>67</v>
      </c>
      <c r="C81" s="64"/>
      <c r="D81" s="64"/>
      <c r="E81" s="64"/>
      <c r="F81" s="64"/>
      <c r="G81" s="64"/>
      <c r="H81" s="64"/>
      <c r="I81" s="64"/>
      <c r="J81" s="64"/>
      <c r="K81" s="64"/>
      <c r="L81" s="64"/>
      <c r="M81" s="64"/>
      <c r="N81" s="64"/>
      <c r="O81" s="64"/>
      <c r="P81" s="64"/>
      <c r="Q81" s="64"/>
      <c r="R81" s="64"/>
      <c r="S81" s="64"/>
    </row>
    <row r="82" spans="1:19" ht="13.5" x14ac:dyDescent="0.25">
      <c r="A82" s="55">
        <v>63</v>
      </c>
      <c r="B82" s="55" t="s">
        <v>68</v>
      </c>
      <c r="C82" s="64"/>
      <c r="D82" s="64"/>
      <c r="E82" s="64"/>
      <c r="F82" s="64"/>
      <c r="G82" s="64"/>
      <c r="H82" s="64"/>
      <c r="I82" s="64"/>
      <c r="J82" s="64"/>
      <c r="K82" s="64"/>
      <c r="L82" s="64"/>
      <c r="M82" s="64"/>
      <c r="N82" s="64"/>
      <c r="O82" s="64"/>
      <c r="P82" s="64"/>
      <c r="Q82" s="64"/>
      <c r="R82" s="64"/>
      <c r="S82" s="64"/>
    </row>
    <row r="83" spans="1:19" ht="13.5" x14ac:dyDescent="0.25">
      <c r="A83" s="55">
        <v>64</v>
      </c>
      <c r="B83" s="55" t="s">
        <v>69</v>
      </c>
      <c r="C83" s="64"/>
      <c r="D83" s="64"/>
      <c r="E83" s="64"/>
      <c r="F83" s="64"/>
      <c r="G83" s="64"/>
      <c r="H83" s="64"/>
      <c r="I83" s="64"/>
      <c r="J83" s="64"/>
      <c r="K83" s="64"/>
      <c r="L83" s="64"/>
      <c r="M83" s="64"/>
      <c r="N83" s="64"/>
      <c r="O83" s="64"/>
      <c r="P83" s="64"/>
      <c r="Q83" s="64"/>
      <c r="R83" s="64"/>
      <c r="S83" s="64"/>
    </row>
    <row r="84" spans="1:19" ht="13.5" x14ac:dyDescent="0.25">
      <c r="A84" s="55">
        <v>65</v>
      </c>
      <c r="B84" s="55" t="s">
        <v>70</v>
      </c>
      <c r="C84" s="64"/>
      <c r="D84" s="64"/>
      <c r="E84" s="64"/>
      <c r="F84" s="64"/>
      <c r="G84" s="64"/>
      <c r="H84" s="64"/>
      <c r="I84" s="64"/>
      <c r="J84" s="64"/>
      <c r="K84" s="64"/>
      <c r="L84" s="64"/>
      <c r="M84" s="64"/>
      <c r="N84" s="64"/>
      <c r="O84" s="64"/>
      <c r="P84" s="64"/>
      <c r="Q84" s="64"/>
      <c r="R84" s="64"/>
      <c r="S84" s="64"/>
    </row>
    <row r="85" spans="1:19" ht="13.5" x14ac:dyDescent="0.25">
      <c r="A85" s="55">
        <v>66</v>
      </c>
      <c r="B85" s="55" t="s">
        <v>71</v>
      </c>
      <c r="C85" s="64"/>
      <c r="D85" s="64"/>
      <c r="E85" s="64"/>
      <c r="F85" s="64"/>
      <c r="G85" s="64"/>
      <c r="H85" s="64"/>
      <c r="I85" s="64"/>
      <c r="J85" s="64"/>
      <c r="K85" s="64"/>
      <c r="L85" s="64"/>
      <c r="M85" s="64"/>
      <c r="N85" s="64"/>
      <c r="O85" s="64"/>
      <c r="P85" s="64"/>
      <c r="Q85" s="64"/>
      <c r="R85" s="64"/>
      <c r="S85" s="64"/>
    </row>
    <row r="86" spans="1:19" ht="13.5" x14ac:dyDescent="0.25">
      <c r="A86" s="55">
        <v>67</v>
      </c>
      <c r="B86" s="55" t="s">
        <v>72</v>
      </c>
      <c r="C86" s="64"/>
      <c r="D86" s="64"/>
      <c r="E86" s="64"/>
      <c r="F86" s="64"/>
      <c r="G86" s="64"/>
      <c r="H86" s="64"/>
      <c r="I86" s="64"/>
      <c r="J86" s="64"/>
      <c r="K86" s="64"/>
      <c r="L86" s="64"/>
      <c r="M86" s="64"/>
      <c r="N86" s="64"/>
      <c r="O86" s="64"/>
      <c r="P86" s="64"/>
      <c r="Q86" s="64"/>
      <c r="R86" s="64"/>
      <c r="S86" s="64"/>
    </row>
    <row r="153" spans="3:15" ht="15.75" x14ac:dyDescent="0.3">
      <c r="C153"/>
      <c r="D153"/>
      <c r="E153"/>
      <c r="F153"/>
      <c r="G153"/>
      <c r="H153"/>
      <c r="I153"/>
      <c r="J153"/>
      <c r="K153"/>
      <c r="L153"/>
      <c r="M153"/>
      <c r="N153"/>
      <c r="O153"/>
    </row>
    <row r="154" spans="3:15" ht="15.75" x14ac:dyDescent="0.3">
      <c r="C154"/>
      <c r="D154"/>
      <c r="E154"/>
      <c r="F154"/>
      <c r="G154"/>
      <c r="H154"/>
      <c r="I154"/>
      <c r="J154"/>
      <c r="K154"/>
      <c r="L154"/>
      <c r="M154"/>
      <c r="N154"/>
      <c r="O154"/>
    </row>
    <row r="155" spans="3:15" ht="15.75" x14ac:dyDescent="0.3">
      <c r="C155"/>
      <c r="D155"/>
      <c r="E155"/>
      <c r="F155"/>
      <c r="G155"/>
      <c r="H155"/>
      <c r="I155"/>
      <c r="J155"/>
      <c r="K155"/>
      <c r="L155"/>
      <c r="M155"/>
      <c r="N155"/>
      <c r="O155"/>
    </row>
    <row r="156" spans="3:15" ht="15.75" x14ac:dyDescent="0.3">
      <c r="C156"/>
      <c r="D156"/>
      <c r="E156"/>
      <c r="F156"/>
      <c r="G156"/>
      <c r="H156"/>
      <c r="I156"/>
      <c r="J156"/>
      <c r="K156"/>
      <c r="L156"/>
      <c r="M156"/>
      <c r="N156"/>
      <c r="O156"/>
    </row>
    <row r="157" spans="3:15" ht="15.75" x14ac:dyDescent="0.3">
      <c r="C157" t="s">
        <v>136</v>
      </c>
      <c r="D157" t="s">
        <v>121</v>
      </c>
      <c r="E157" t="s">
        <v>122</v>
      </c>
      <c r="F157" t="s">
        <v>123</v>
      </c>
      <c r="G157" s="67">
        <v>44433.19</v>
      </c>
      <c r="H157" s="67">
        <v>40018.550000000003</v>
      </c>
      <c r="I157" s="67">
        <v>41683.54</v>
      </c>
      <c r="J157" s="67">
        <v>0</v>
      </c>
      <c r="K157"/>
      <c r="L157"/>
      <c r="M157"/>
      <c r="N157"/>
      <c r="O157">
        <v>6</v>
      </c>
    </row>
    <row r="158" spans="3:15" ht="15.75" x14ac:dyDescent="0.3">
      <c r="C158" t="s">
        <v>136</v>
      </c>
      <c r="D158" t="s">
        <v>121</v>
      </c>
      <c r="E158" t="s">
        <v>124</v>
      </c>
      <c r="F158" t="s">
        <v>1</v>
      </c>
      <c r="G158" s="67">
        <v>0</v>
      </c>
      <c r="H158" s="67">
        <v>0</v>
      </c>
      <c r="I158" s="67">
        <v>0</v>
      </c>
      <c r="J158" s="67">
        <v>0</v>
      </c>
      <c r="K158"/>
      <c r="L158"/>
      <c r="M158"/>
      <c r="N158"/>
      <c r="O158">
        <v>6</v>
      </c>
    </row>
    <row r="159" spans="3:15" ht="15.75" x14ac:dyDescent="0.3">
      <c r="C159" t="s">
        <v>136</v>
      </c>
      <c r="D159" t="s">
        <v>121</v>
      </c>
      <c r="E159" t="s">
        <v>124</v>
      </c>
      <c r="F159" t="s">
        <v>12</v>
      </c>
      <c r="G159" s="67">
        <v>0</v>
      </c>
      <c r="H159" s="67">
        <v>0</v>
      </c>
      <c r="I159" s="67">
        <v>0</v>
      </c>
      <c r="J159" s="67">
        <v>0</v>
      </c>
      <c r="K159"/>
      <c r="L159"/>
      <c r="M159"/>
      <c r="N159"/>
      <c r="O159">
        <v>6</v>
      </c>
    </row>
    <row r="160" spans="3:15" ht="15.75" x14ac:dyDescent="0.3">
      <c r="C160" t="s">
        <v>136</v>
      </c>
      <c r="D160" t="s">
        <v>121</v>
      </c>
      <c r="E160" t="s">
        <v>124</v>
      </c>
      <c r="F160" t="s">
        <v>13</v>
      </c>
      <c r="G160" s="67">
        <v>181.3</v>
      </c>
      <c r="H160" s="67">
        <v>45.12</v>
      </c>
      <c r="I160" s="67">
        <v>44.61</v>
      </c>
      <c r="J160" s="67">
        <v>0</v>
      </c>
      <c r="K160"/>
      <c r="L160"/>
      <c r="M160"/>
      <c r="N160"/>
      <c r="O160">
        <v>6</v>
      </c>
    </row>
    <row r="161" spans="3:15" ht="15.75" x14ac:dyDescent="0.3">
      <c r="C161" t="s">
        <v>136</v>
      </c>
      <c r="D161" t="s">
        <v>121</v>
      </c>
      <c r="E161" t="s">
        <v>124</v>
      </c>
      <c r="F161" t="s">
        <v>75</v>
      </c>
      <c r="G161" s="67">
        <v>95.98</v>
      </c>
      <c r="H161" s="67">
        <v>50.15</v>
      </c>
      <c r="I161" s="67">
        <v>64.48</v>
      </c>
      <c r="J161" s="67">
        <v>0</v>
      </c>
      <c r="K161" t="s">
        <v>195</v>
      </c>
      <c r="L161" t="s">
        <v>195</v>
      </c>
      <c r="M161" t="s">
        <v>195</v>
      </c>
      <c r="N161"/>
      <c r="O161">
        <v>6</v>
      </c>
    </row>
    <row r="162" spans="3:15" ht="15.75" x14ac:dyDescent="0.3">
      <c r="C162" t="s">
        <v>136</v>
      </c>
      <c r="D162" t="s">
        <v>121</v>
      </c>
      <c r="E162" t="s">
        <v>2</v>
      </c>
      <c r="F162" t="s">
        <v>125</v>
      </c>
      <c r="G162" s="67">
        <v>15870</v>
      </c>
      <c r="H162" s="67">
        <v>19305</v>
      </c>
      <c r="I162" s="67">
        <v>26355</v>
      </c>
      <c r="J162" s="67">
        <v>0</v>
      </c>
      <c r="K162"/>
      <c r="L162"/>
      <c r="M162"/>
      <c r="N162"/>
      <c r="O162">
        <v>6</v>
      </c>
    </row>
    <row r="163" spans="3:15" ht="15.75" x14ac:dyDescent="0.3">
      <c r="C163" t="s">
        <v>136</v>
      </c>
      <c r="D163" t="s">
        <v>121</v>
      </c>
      <c r="E163" t="s">
        <v>2</v>
      </c>
      <c r="F163" t="s">
        <v>126</v>
      </c>
      <c r="G163" s="67">
        <v>1110</v>
      </c>
      <c r="H163" s="67">
        <v>2970</v>
      </c>
      <c r="I163" s="67">
        <v>7320</v>
      </c>
      <c r="J163" s="67">
        <v>0</v>
      </c>
      <c r="K163"/>
      <c r="L163"/>
      <c r="M163"/>
      <c r="N163"/>
      <c r="O163">
        <v>6</v>
      </c>
    </row>
    <row r="164" spans="3:15" ht="15.75" x14ac:dyDescent="0.3">
      <c r="C164" t="s">
        <v>136</v>
      </c>
      <c r="D164" t="s">
        <v>121</v>
      </c>
      <c r="E164" t="s">
        <v>2</v>
      </c>
      <c r="F164" t="s">
        <v>127</v>
      </c>
      <c r="G164" s="67">
        <v>0</v>
      </c>
      <c r="H164" s="67">
        <v>0</v>
      </c>
      <c r="I164" s="67">
        <v>0</v>
      </c>
      <c r="J164" s="67">
        <v>0</v>
      </c>
      <c r="K164"/>
      <c r="L164"/>
      <c r="M164"/>
      <c r="N164"/>
      <c r="O164">
        <v>6</v>
      </c>
    </row>
    <row r="165" spans="3:15" ht="15.75" x14ac:dyDescent="0.3">
      <c r="C165" t="s">
        <v>136</v>
      </c>
      <c r="D165" t="s">
        <v>121</v>
      </c>
      <c r="E165" t="s">
        <v>2</v>
      </c>
      <c r="F165" t="s">
        <v>128</v>
      </c>
      <c r="G165" s="67">
        <v>0</v>
      </c>
      <c r="H165" s="67">
        <v>0</v>
      </c>
      <c r="I165" s="67">
        <v>0</v>
      </c>
      <c r="J165" s="67">
        <v>0</v>
      </c>
      <c r="K165"/>
      <c r="L165"/>
      <c r="M165"/>
      <c r="N165"/>
      <c r="O165">
        <v>6</v>
      </c>
    </row>
    <row r="166" spans="3:15" ht="15.75" x14ac:dyDescent="0.3">
      <c r="C166" t="s">
        <v>136</v>
      </c>
      <c r="D166" t="s">
        <v>121</v>
      </c>
      <c r="E166" t="s">
        <v>2</v>
      </c>
      <c r="F166" t="s">
        <v>129</v>
      </c>
      <c r="G166" s="67">
        <v>0</v>
      </c>
      <c r="H166" s="67">
        <v>0</v>
      </c>
      <c r="I166" s="67">
        <v>0</v>
      </c>
      <c r="J166" s="67">
        <v>0</v>
      </c>
      <c r="K166"/>
      <c r="L166"/>
      <c r="M166"/>
      <c r="N166"/>
      <c r="O166">
        <v>6</v>
      </c>
    </row>
    <row r="167" spans="3:15" ht="15.75" x14ac:dyDescent="0.3">
      <c r="C167" t="s">
        <v>136</v>
      </c>
      <c r="D167" t="s">
        <v>121</v>
      </c>
      <c r="E167" t="s">
        <v>2</v>
      </c>
      <c r="F167" t="s">
        <v>130</v>
      </c>
      <c r="G167" s="67">
        <v>0</v>
      </c>
      <c r="H167" s="67">
        <v>0</v>
      </c>
      <c r="I167" s="67">
        <v>0</v>
      </c>
      <c r="J167" s="67">
        <v>0</v>
      </c>
      <c r="K167"/>
      <c r="L167"/>
      <c r="M167"/>
      <c r="N167"/>
      <c r="O167">
        <v>6</v>
      </c>
    </row>
    <row r="168" spans="3:15" ht="15.75" x14ac:dyDescent="0.3">
      <c r="C168" t="s">
        <v>136</v>
      </c>
      <c r="D168" t="s">
        <v>121</v>
      </c>
      <c r="E168" t="s">
        <v>2</v>
      </c>
      <c r="F168" t="s">
        <v>131</v>
      </c>
      <c r="G168" s="67">
        <v>0</v>
      </c>
      <c r="H168" s="67">
        <v>0</v>
      </c>
      <c r="I168" s="67">
        <v>0</v>
      </c>
      <c r="J168" s="67">
        <v>0</v>
      </c>
      <c r="K168"/>
      <c r="L168"/>
      <c r="M168"/>
      <c r="N168"/>
      <c r="O168">
        <v>6</v>
      </c>
    </row>
    <row r="169" spans="3:15" ht="15.75" x14ac:dyDescent="0.3">
      <c r="C169" t="s">
        <v>136</v>
      </c>
      <c r="D169" t="s">
        <v>121</v>
      </c>
      <c r="E169" t="s">
        <v>2</v>
      </c>
      <c r="F169" t="s">
        <v>132</v>
      </c>
      <c r="G169" s="67">
        <v>54.67</v>
      </c>
      <c r="H169" s="67">
        <v>277.07</v>
      </c>
      <c r="I169" s="67">
        <v>452.5</v>
      </c>
      <c r="J169" s="67">
        <v>0</v>
      </c>
      <c r="K169"/>
      <c r="L169"/>
      <c r="M169"/>
      <c r="N169"/>
      <c r="O169">
        <v>6</v>
      </c>
    </row>
    <row r="170" spans="3:15" ht="15.75" x14ac:dyDescent="0.3">
      <c r="C170" t="s">
        <v>136</v>
      </c>
      <c r="D170" t="s">
        <v>121</v>
      </c>
      <c r="E170" t="s">
        <v>2</v>
      </c>
      <c r="F170" t="s">
        <v>133</v>
      </c>
      <c r="G170" s="67">
        <v>0</v>
      </c>
      <c r="H170" s="67">
        <v>0</v>
      </c>
      <c r="I170" s="67">
        <v>0</v>
      </c>
      <c r="J170" s="67">
        <v>0</v>
      </c>
      <c r="K170"/>
      <c r="L170"/>
      <c r="M170"/>
      <c r="N170"/>
      <c r="O170">
        <v>6</v>
      </c>
    </row>
    <row r="171" spans="3:15" ht="15.75" x14ac:dyDescent="0.3">
      <c r="C171" t="s">
        <v>136</v>
      </c>
      <c r="D171" t="s">
        <v>121</v>
      </c>
      <c r="E171" t="s">
        <v>2</v>
      </c>
      <c r="F171" t="s">
        <v>134</v>
      </c>
      <c r="G171" s="67">
        <v>0</v>
      </c>
      <c r="H171" s="67">
        <v>0</v>
      </c>
      <c r="I171" s="67">
        <v>0</v>
      </c>
      <c r="J171" s="67">
        <v>0</v>
      </c>
      <c r="K171"/>
      <c r="L171"/>
      <c r="M171"/>
      <c r="N171"/>
      <c r="O171">
        <v>6</v>
      </c>
    </row>
    <row r="172" spans="3:15" ht="15.75" x14ac:dyDescent="0.3">
      <c r="C172" t="s">
        <v>136</v>
      </c>
      <c r="D172" t="s">
        <v>121</v>
      </c>
      <c r="E172" t="s">
        <v>2</v>
      </c>
      <c r="F172" t="s">
        <v>10</v>
      </c>
      <c r="G172" s="67">
        <v>0</v>
      </c>
      <c r="H172" s="67">
        <v>0</v>
      </c>
      <c r="I172" s="67">
        <v>0</v>
      </c>
      <c r="J172" s="67">
        <v>0</v>
      </c>
      <c r="K172"/>
      <c r="L172"/>
      <c r="M172"/>
      <c r="N172"/>
      <c r="O172">
        <v>6</v>
      </c>
    </row>
    <row r="173" spans="3:15" ht="15.75" x14ac:dyDescent="0.3">
      <c r="C173" t="s">
        <v>136</v>
      </c>
      <c r="D173" t="s">
        <v>121</v>
      </c>
      <c r="E173" t="s">
        <v>135</v>
      </c>
      <c r="F173" t="s">
        <v>123</v>
      </c>
      <c r="G173" s="67">
        <v>61745.14</v>
      </c>
      <c r="H173" s="67">
        <v>62665.89</v>
      </c>
      <c r="I173" s="67">
        <v>75920.13</v>
      </c>
      <c r="J173" s="67">
        <v>0</v>
      </c>
      <c r="K173"/>
      <c r="L173"/>
      <c r="M173"/>
      <c r="N173"/>
      <c r="O173">
        <v>6</v>
      </c>
    </row>
    <row r="174" spans="3:15" ht="15.75" x14ac:dyDescent="0.3">
      <c r="C174" t="s">
        <v>136</v>
      </c>
      <c r="D174" t="s">
        <v>186</v>
      </c>
      <c r="E174" t="s">
        <v>187</v>
      </c>
      <c r="F174" t="s">
        <v>123</v>
      </c>
      <c r="G174" s="67">
        <v>74185</v>
      </c>
      <c r="H174" s="67">
        <v>58349.02</v>
      </c>
      <c r="I174" s="67">
        <v>52810.14</v>
      </c>
      <c r="J174" s="67">
        <v>0</v>
      </c>
      <c r="K174"/>
      <c r="L174"/>
      <c r="M174"/>
      <c r="N174"/>
      <c r="O174">
        <v>6</v>
      </c>
    </row>
    <row r="175" spans="3:15" ht="15.75" x14ac:dyDescent="0.3">
      <c r="C175" t="s">
        <v>136</v>
      </c>
      <c r="D175" t="s">
        <v>121</v>
      </c>
      <c r="E175" t="s">
        <v>122</v>
      </c>
      <c r="F175" t="s">
        <v>123</v>
      </c>
      <c r="G175" s="67">
        <v>7528.37</v>
      </c>
      <c r="H175" s="67">
        <v>7877.01</v>
      </c>
      <c r="I175" s="67">
        <v>9427.0499999999993</v>
      </c>
      <c r="J175" s="67">
        <v>0</v>
      </c>
      <c r="K175"/>
      <c r="L175"/>
      <c r="M175"/>
      <c r="N175"/>
      <c r="O175">
        <v>6</v>
      </c>
    </row>
    <row r="176" spans="3:15" ht="15.75" x14ac:dyDescent="0.3">
      <c r="C176" t="s">
        <v>136</v>
      </c>
      <c r="D176" t="s">
        <v>121</v>
      </c>
      <c r="E176" t="s">
        <v>124</v>
      </c>
      <c r="F176" t="s">
        <v>1</v>
      </c>
      <c r="G176" s="67">
        <v>36.61</v>
      </c>
      <c r="H176" s="67">
        <v>32.5</v>
      </c>
      <c r="I176" s="67">
        <v>32.5</v>
      </c>
      <c r="J176" s="67">
        <v>0</v>
      </c>
      <c r="K176"/>
      <c r="L176"/>
      <c r="M176"/>
      <c r="N176"/>
      <c r="O176">
        <v>6</v>
      </c>
    </row>
    <row r="177" spans="3:15" ht="15.75" x14ac:dyDescent="0.3">
      <c r="C177" t="s">
        <v>136</v>
      </c>
      <c r="D177" t="s">
        <v>121</v>
      </c>
      <c r="E177" t="s">
        <v>124</v>
      </c>
      <c r="F177" t="s">
        <v>12</v>
      </c>
      <c r="G177" s="67">
        <v>0</v>
      </c>
      <c r="H177" s="67">
        <v>0</v>
      </c>
      <c r="I177" s="67">
        <v>0</v>
      </c>
      <c r="J177" s="67">
        <v>0</v>
      </c>
      <c r="K177"/>
      <c r="L177"/>
      <c r="M177"/>
      <c r="N177"/>
      <c r="O177">
        <v>6</v>
      </c>
    </row>
    <row r="178" spans="3:15" ht="15.75" x14ac:dyDescent="0.3">
      <c r="C178" t="s">
        <v>136</v>
      </c>
      <c r="D178" t="s">
        <v>121</v>
      </c>
      <c r="E178" t="s">
        <v>124</v>
      </c>
      <c r="F178" t="s">
        <v>13</v>
      </c>
      <c r="G178" s="67">
        <v>46.5</v>
      </c>
      <c r="H178" s="67">
        <v>37.92</v>
      </c>
      <c r="I178" s="67">
        <v>109.68</v>
      </c>
      <c r="J178" s="67">
        <v>0</v>
      </c>
      <c r="K178"/>
      <c r="L178"/>
      <c r="M178"/>
      <c r="N178"/>
      <c r="O178">
        <v>6</v>
      </c>
    </row>
    <row r="179" spans="3:15" ht="15.75" x14ac:dyDescent="0.3">
      <c r="C179" t="s">
        <v>136</v>
      </c>
      <c r="D179" t="s">
        <v>121</v>
      </c>
      <c r="E179" t="s">
        <v>124</v>
      </c>
      <c r="F179" t="s">
        <v>75</v>
      </c>
      <c r="G179" s="67">
        <v>0</v>
      </c>
      <c r="H179" s="67">
        <v>0</v>
      </c>
      <c r="I179" s="67">
        <v>0</v>
      </c>
      <c r="J179" s="67">
        <v>0</v>
      </c>
      <c r="K179"/>
      <c r="L179"/>
      <c r="M179"/>
      <c r="N179"/>
      <c r="O179">
        <v>6</v>
      </c>
    </row>
    <row r="180" spans="3:15" ht="15.75" x14ac:dyDescent="0.3">
      <c r="C180" t="s">
        <v>136</v>
      </c>
      <c r="D180" t="s">
        <v>121</v>
      </c>
      <c r="E180" t="s">
        <v>2</v>
      </c>
      <c r="F180" t="s">
        <v>125</v>
      </c>
      <c r="G180" s="67">
        <v>135</v>
      </c>
      <c r="H180" s="67">
        <v>45</v>
      </c>
      <c r="I180" s="67">
        <v>0</v>
      </c>
      <c r="J180" s="67">
        <v>0</v>
      </c>
      <c r="K180"/>
      <c r="L180"/>
      <c r="M180"/>
      <c r="N180"/>
      <c r="O180">
        <v>6</v>
      </c>
    </row>
    <row r="181" spans="3:15" ht="15.75" x14ac:dyDescent="0.3">
      <c r="C181" t="s">
        <v>136</v>
      </c>
      <c r="D181" t="s">
        <v>121</v>
      </c>
      <c r="E181" t="s">
        <v>2</v>
      </c>
      <c r="F181" t="s">
        <v>126</v>
      </c>
      <c r="G181" s="67">
        <v>0</v>
      </c>
      <c r="H181" s="67">
        <v>0</v>
      </c>
      <c r="I181" s="67">
        <v>0</v>
      </c>
      <c r="J181" s="67">
        <v>0</v>
      </c>
      <c r="K181"/>
      <c r="L181"/>
      <c r="M181"/>
      <c r="N181"/>
      <c r="O181">
        <v>6</v>
      </c>
    </row>
    <row r="182" spans="3:15" ht="15.75" x14ac:dyDescent="0.3">
      <c r="C182" t="s">
        <v>136</v>
      </c>
      <c r="D182" t="s">
        <v>121</v>
      </c>
      <c r="E182" t="s">
        <v>2</v>
      </c>
      <c r="F182" t="s">
        <v>127</v>
      </c>
      <c r="G182" s="67">
        <v>0</v>
      </c>
      <c r="H182" s="67">
        <v>0</v>
      </c>
      <c r="I182" s="67">
        <v>0</v>
      </c>
      <c r="J182" s="67">
        <v>0</v>
      </c>
      <c r="K182"/>
      <c r="L182"/>
      <c r="M182"/>
      <c r="N182"/>
      <c r="O182">
        <v>6</v>
      </c>
    </row>
    <row r="183" spans="3:15" ht="15.75" x14ac:dyDescent="0.3">
      <c r="C183" t="s">
        <v>136</v>
      </c>
      <c r="D183" t="s">
        <v>121</v>
      </c>
      <c r="E183" t="s">
        <v>2</v>
      </c>
      <c r="F183" t="s">
        <v>128</v>
      </c>
      <c r="G183" s="67">
        <v>0</v>
      </c>
      <c r="H183" s="67">
        <v>0</v>
      </c>
      <c r="I183" s="67">
        <v>0</v>
      </c>
      <c r="J183" s="67">
        <v>0</v>
      </c>
      <c r="K183"/>
      <c r="L183"/>
      <c r="M183"/>
      <c r="N183"/>
      <c r="O183">
        <v>6</v>
      </c>
    </row>
    <row r="184" spans="3:15" ht="15.75" x14ac:dyDescent="0.3">
      <c r="C184" t="s">
        <v>136</v>
      </c>
      <c r="D184" t="s">
        <v>121</v>
      </c>
      <c r="E184" t="s">
        <v>2</v>
      </c>
      <c r="F184" t="s">
        <v>129</v>
      </c>
      <c r="G184" s="67">
        <v>0</v>
      </c>
      <c r="H184" s="67">
        <v>0</v>
      </c>
      <c r="I184" s="67">
        <v>0</v>
      </c>
      <c r="J184" s="67">
        <v>0</v>
      </c>
      <c r="K184"/>
      <c r="L184"/>
      <c r="M184"/>
      <c r="N184"/>
      <c r="O184">
        <v>6</v>
      </c>
    </row>
    <row r="185" spans="3:15" ht="15.75" x14ac:dyDescent="0.3">
      <c r="C185" t="s">
        <v>136</v>
      </c>
      <c r="D185" t="s">
        <v>121</v>
      </c>
      <c r="E185" t="s">
        <v>2</v>
      </c>
      <c r="F185" t="s">
        <v>130</v>
      </c>
      <c r="G185" s="67">
        <v>0</v>
      </c>
      <c r="H185" s="67">
        <v>0</v>
      </c>
      <c r="I185" s="67">
        <v>0</v>
      </c>
      <c r="J185" s="67">
        <v>0</v>
      </c>
      <c r="K185"/>
      <c r="L185"/>
      <c r="M185"/>
      <c r="N185"/>
      <c r="O185">
        <v>6</v>
      </c>
    </row>
    <row r="186" spans="3:15" ht="15.75" x14ac:dyDescent="0.3">
      <c r="C186" t="s">
        <v>136</v>
      </c>
      <c r="D186" t="s">
        <v>121</v>
      </c>
      <c r="E186" t="s">
        <v>2</v>
      </c>
      <c r="F186" t="s">
        <v>131</v>
      </c>
      <c r="G186" s="67">
        <v>0</v>
      </c>
      <c r="H186" s="67">
        <v>0</v>
      </c>
      <c r="I186" s="67">
        <v>0</v>
      </c>
      <c r="J186" s="67">
        <v>0</v>
      </c>
      <c r="K186"/>
      <c r="L186"/>
      <c r="M186"/>
      <c r="N186"/>
      <c r="O186">
        <v>6</v>
      </c>
    </row>
    <row r="187" spans="3:15" ht="15.75" x14ac:dyDescent="0.3">
      <c r="C187" t="s">
        <v>136</v>
      </c>
      <c r="D187" t="s">
        <v>121</v>
      </c>
      <c r="E187" t="s">
        <v>2</v>
      </c>
      <c r="F187" t="s">
        <v>132</v>
      </c>
      <c r="G187" s="67">
        <v>0</v>
      </c>
      <c r="H187" s="67">
        <v>0</v>
      </c>
      <c r="I187" s="67">
        <v>0</v>
      </c>
      <c r="J187" s="67">
        <v>0</v>
      </c>
      <c r="K187"/>
      <c r="L187"/>
      <c r="M187"/>
      <c r="N187"/>
      <c r="O187">
        <v>6</v>
      </c>
    </row>
    <row r="188" spans="3:15" ht="15.75" x14ac:dyDescent="0.3">
      <c r="C188" t="s">
        <v>136</v>
      </c>
      <c r="D188" t="s">
        <v>121</v>
      </c>
      <c r="E188" t="s">
        <v>2</v>
      </c>
      <c r="F188" t="s">
        <v>133</v>
      </c>
      <c r="G188" s="67">
        <v>0</v>
      </c>
      <c r="H188" s="67">
        <v>0</v>
      </c>
      <c r="I188" s="67">
        <v>0</v>
      </c>
      <c r="J188" s="67">
        <v>0</v>
      </c>
      <c r="K188"/>
      <c r="L188"/>
      <c r="M188"/>
      <c r="N188"/>
      <c r="O188">
        <v>6</v>
      </c>
    </row>
    <row r="189" spans="3:15" ht="15.75" x14ac:dyDescent="0.3">
      <c r="C189" t="s">
        <v>136</v>
      </c>
      <c r="D189" t="s">
        <v>121</v>
      </c>
      <c r="E189" t="s">
        <v>2</v>
      </c>
      <c r="F189" t="s">
        <v>134</v>
      </c>
      <c r="G189" s="67">
        <v>0</v>
      </c>
      <c r="H189" s="67">
        <v>0</v>
      </c>
      <c r="I189" s="67">
        <v>0</v>
      </c>
      <c r="J189" s="67">
        <v>0</v>
      </c>
      <c r="K189"/>
      <c r="L189"/>
      <c r="M189"/>
      <c r="N189"/>
      <c r="O189">
        <v>6</v>
      </c>
    </row>
    <row r="190" spans="3:15" ht="15.75" x14ac:dyDescent="0.3">
      <c r="C190" t="s">
        <v>136</v>
      </c>
      <c r="D190" t="s">
        <v>121</v>
      </c>
      <c r="E190" t="s">
        <v>2</v>
      </c>
      <c r="F190" t="s">
        <v>10</v>
      </c>
      <c r="G190" s="67">
        <v>0</v>
      </c>
      <c r="H190" s="67">
        <v>0</v>
      </c>
      <c r="I190" s="67">
        <v>0</v>
      </c>
      <c r="J190" s="67">
        <v>0</v>
      </c>
      <c r="K190"/>
      <c r="L190"/>
      <c r="M190"/>
      <c r="N190"/>
      <c r="O190">
        <v>6</v>
      </c>
    </row>
    <row r="191" spans="3:15" ht="15.75" x14ac:dyDescent="0.3">
      <c r="C191" t="s">
        <v>136</v>
      </c>
      <c r="D191" t="s">
        <v>121</v>
      </c>
      <c r="E191" t="s">
        <v>135</v>
      </c>
      <c r="F191" t="s">
        <v>123</v>
      </c>
      <c r="G191" s="67">
        <v>7746.48</v>
      </c>
      <c r="H191" s="67">
        <v>7992.43</v>
      </c>
      <c r="I191" s="67">
        <v>9569.23</v>
      </c>
      <c r="J191" s="67">
        <v>0</v>
      </c>
      <c r="K191"/>
      <c r="L191"/>
      <c r="M191"/>
      <c r="N191"/>
      <c r="O191">
        <v>6</v>
      </c>
    </row>
    <row r="192" spans="3:15" ht="15.75" x14ac:dyDescent="0.3">
      <c r="C192" t="s">
        <v>136</v>
      </c>
      <c r="D192" t="s">
        <v>186</v>
      </c>
      <c r="E192" t="s">
        <v>187</v>
      </c>
      <c r="F192" t="s">
        <v>123</v>
      </c>
      <c r="G192" s="67">
        <v>7857.81</v>
      </c>
      <c r="H192" s="67">
        <v>13633.83</v>
      </c>
      <c r="I192" s="67">
        <v>8303.67</v>
      </c>
      <c r="J192" s="67">
        <v>0</v>
      </c>
      <c r="K192"/>
      <c r="L192"/>
      <c r="M192"/>
      <c r="N192"/>
      <c r="O192">
        <v>6</v>
      </c>
    </row>
    <row r="193" spans="3:15" ht="15.75" x14ac:dyDescent="0.3">
      <c r="C193" t="s">
        <v>136</v>
      </c>
      <c r="D193" t="s">
        <v>121</v>
      </c>
      <c r="E193" t="s">
        <v>122</v>
      </c>
      <c r="F193" t="s">
        <v>123</v>
      </c>
      <c r="G193" s="67">
        <v>12778.73</v>
      </c>
      <c r="H193" s="67">
        <v>9299.83</v>
      </c>
      <c r="I193" s="67">
        <v>11442.54</v>
      </c>
      <c r="J193" s="67">
        <v>0</v>
      </c>
      <c r="K193"/>
      <c r="L193"/>
      <c r="M193"/>
      <c r="N193"/>
      <c r="O193">
        <v>6</v>
      </c>
    </row>
    <row r="194" spans="3:15" ht="15.75" x14ac:dyDescent="0.3">
      <c r="C194" t="s">
        <v>136</v>
      </c>
      <c r="D194" t="s">
        <v>121</v>
      </c>
      <c r="E194" t="s">
        <v>124</v>
      </c>
      <c r="F194" t="s">
        <v>1</v>
      </c>
      <c r="G194" s="67">
        <v>818.72</v>
      </c>
      <c r="H194" s="67">
        <v>433.09</v>
      </c>
      <c r="I194" s="67">
        <v>1050.93</v>
      </c>
      <c r="J194" s="67">
        <v>0</v>
      </c>
      <c r="K194"/>
      <c r="L194"/>
      <c r="M194"/>
      <c r="N194"/>
      <c r="O194">
        <v>6</v>
      </c>
    </row>
    <row r="195" spans="3:15" ht="15.75" x14ac:dyDescent="0.3">
      <c r="C195" t="s">
        <v>136</v>
      </c>
      <c r="D195" t="s">
        <v>121</v>
      </c>
      <c r="E195" t="s">
        <v>124</v>
      </c>
      <c r="F195" t="s">
        <v>12</v>
      </c>
      <c r="G195" s="67">
        <v>0</v>
      </c>
      <c r="H195" s="67">
        <v>0</v>
      </c>
      <c r="I195" s="67">
        <v>0</v>
      </c>
      <c r="J195" s="67">
        <v>0</v>
      </c>
      <c r="K195"/>
      <c r="L195"/>
      <c r="M195"/>
      <c r="N195"/>
      <c r="O195">
        <v>6</v>
      </c>
    </row>
    <row r="196" spans="3:15" ht="15.75" x14ac:dyDescent="0.3">
      <c r="C196" t="s">
        <v>136</v>
      </c>
      <c r="D196" t="s">
        <v>121</v>
      </c>
      <c r="E196" t="s">
        <v>124</v>
      </c>
      <c r="F196" t="s">
        <v>13</v>
      </c>
      <c r="G196" s="67">
        <v>0</v>
      </c>
      <c r="H196" s="67">
        <v>17.28</v>
      </c>
      <c r="I196" s="67">
        <v>1669.8</v>
      </c>
      <c r="J196" s="67">
        <v>0</v>
      </c>
      <c r="K196"/>
      <c r="L196"/>
      <c r="M196"/>
      <c r="N196"/>
      <c r="O196">
        <v>6</v>
      </c>
    </row>
    <row r="197" spans="3:15" ht="15.75" x14ac:dyDescent="0.3">
      <c r="C197" t="s">
        <v>136</v>
      </c>
      <c r="D197" t="s">
        <v>121</v>
      </c>
      <c r="E197" t="s">
        <v>124</v>
      </c>
      <c r="F197" t="s">
        <v>75</v>
      </c>
      <c r="G197" s="67">
        <v>0</v>
      </c>
      <c r="H197" s="67">
        <v>0</v>
      </c>
      <c r="I197" s="67">
        <v>0</v>
      </c>
      <c r="J197" s="67">
        <v>0</v>
      </c>
      <c r="K197"/>
      <c r="L197"/>
      <c r="M197">
        <v>0</v>
      </c>
      <c r="N197"/>
      <c r="O197">
        <v>6</v>
      </c>
    </row>
    <row r="198" spans="3:15" ht="15.75" x14ac:dyDescent="0.3">
      <c r="C198" t="s">
        <v>136</v>
      </c>
      <c r="D198" t="s">
        <v>121</v>
      </c>
      <c r="E198" t="s">
        <v>2</v>
      </c>
      <c r="F198" t="s">
        <v>125</v>
      </c>
      <c r="G198" s="67">
        <v>1905</v>
      </c>
      <c r="H198" s="67">
        <v>1125</v>
      </c>
      <c r="I198" s="67">
        <v>255</v>
      </c>
      <c r="J198" s="67">
        <v>0</v>
      </c>
      <c r="K198"/>
      <c r="L198"/>
      <c r="M198"/>
      <c r="N198"/>
      <c r="O198">
        <v>6</v>
      </c>
    </row>
    <row r="199" spans="3:15" ht="15.75" x14ac:dyDescent="0.3">
      <c r="C199" t="s">
        <v>136</v>
      </c>
      <c r="D199" t="s">
        <v>121</v>
      </c>
      <c r="E199" t="s">
        <v>2</v>
      </c>
      <c r="F199" t="s">
        <v>126</v>
      </c>
      <c r="G199" s="67">
        <v>210</v>
      </c>
      <c r="H199" s="67">
        <v>0</v>
      </c>
      <c r="I199" s="67">
        <v>0</v>
      </c>
      <c r="J199" s="67">
        <v>0</v>
      </c>
      <c r="K199"/>
      <c r="L199"/>
      <c r="M199"/>
      <c r="N199"/>
      <c r="O199">
        <v>6</v>
      </c>
    </row>
    <row r="200" spans="3:15" ht="15.75" x14ac:dyDescent="0.3">
      <c r="C200" t="s">
        <v>136</v>
      </c>
      <c r="D200" t="s">
        <v>121</v>
      </c>
      <c r="E200" t="s">
        <v>2</v>
      </c>
      <c r="F200" t="s">
        <v>127</v>
      </c>
      <c r="G200" s="67">
        <v>0</v>
      </c>
      <c r="H200" s="67">
        <v>0</v>
      </c>
      <c r="I200" s="67">
        <v>0</v>
      </c>
      <c r="J200" s="67">
        <v>0</v>
      </c>
      <c r="K200"/>
      <c r="L200"/>
      <c r="M200"/>
      <c r="N200"/>
      <c r="O200">
        <v>6</v>
      </c>
    </row>
    <row r="201" spans="3:15" ht="15.75" x14ac:dyDescent="0.3">
      <c r="C201" t="s">
        <v>136</v>
      </c>
      <c r="D201" t="s">
        <v>121</v>
      </c>
      <c r="E201" t="s">
        <v>2</v>
      </c>
      <c r="F201" t="s">
        <v>128</v>
      </c>
      <c r="G201" s="67">
        <v>315</v>
      </c>
      <c r="H201" s="67">
        <v>0</v>
      </c>
      <c r="I201" s="67">
        <v>585</v>
      </c>
      <c r="J201" s="67">
        <v>0</v>
      </c>
      <c r="K201"/>
      <c r="L201"/>
      <c r="M201"/>
      <c r="N201"/>
      <c r="O201">
        <v>6</v>
      </c>
    </row>
    <row r="202" spans="3:15" ht="15.75" x14ac:dyDescent="0.3">
      <c r="C202" t="s">
        <v>136</v>
      </c>
      <c r="D202" t="s">
        <v>121</v>
      </c>
      <c r="E202" t="s">
        <v>2</v>
      </c>
      <c r="F202" t="s">
        <v>129</v>
      </c>
      <c r="G202" s="67">
        <v>0</v>
      </c>
      <c r="H202" s="67">
        <v>0</v>
      </c>
      <c r="I202" s="67">
        <v>1080</v>
      </c>
      <c r="J202" s="67">
        <v>0</v>
      </c>
      <c r="K202"/>
      <c r="L202"/>
      <c r="M202"/>
      <c r="N202"/>
      <c r="O202">
        <v>6</v>
      </c>
    </row>
    <row r="203" spans="3:15" ht="15.75" x14ac:dyDescent="0.3">
      <c r="C203" t="s">
        <v>136</v>
      </c>
      <c r="D203" t="s">
        <v>121</v>
      </c>
      <c r="E203" t="s">
        <v>2</v>
      </c>
      <c r="F203" t="s">
        <v>130</v>
      </c>
      <c r="G203" s="67">
        <v>0</v>
      </c>
      <c r="H203" s="67">
        <v>0</v>
      </c>
      <c r="I203" s="67">
        <v>0</v>
      </c>
      <c r="J203" s="67">
        <v>0</v>
      </c>
      <c r="K203"/>
      <c r="L203"/>
      <c r="M203"/>
      <c r="N203"/>
      <c r="O203">
        <v>6</v>
      </c>
    </row>
    <row r="204" spans="3:15" ht="15.75" x14ac:dyDescent="0.3">
      <c r="C204" t="s">
        <v>136</v>
      </c>
      <c r="D204" t="s">
        <v>121</v>
      </c>
      <c r="E204" t="s">
        <v>2</v>
      </c>
      <c r="F204" t="s">
        <v>131</v>
      </c>
      <c r="G204" s="67">
        <v>0</v>
      </c>
      <c r="H204" s="67">
        <v>0</v>
      </c>
      <c r="I204" s="67">
        <v>0</v>
      </c>
      <c r="J204" s="67">
        <v>0</v>
      </c>
      <c r="K204"/>
      <c r="L204"/>
      <c r="M204"/>
      <c r="N204"/>
      <c r="O204">
        <v>6</v>
      </c>
    </row>
    <row r="205" spans="3:15" ht="15.75" x14ac:dyDescent="0.3">
      <c r="C205" t="s">
        <v>136</v>
      </c>
      <c r="D205" t="s">
        <v>121</v>
      </c>
      <c r="E205" t="s">
        <v>2</v>
      </c>
      <c r="F205" t="s">
        <v>132</v>
      </c>
      <c r="G205" s="67">
        <v>298.35000000000002</v>
      </c>
      <c r="H205" s="67">
        <v>101.45</v>
      </c>
      <c r="I205" s="67">
        <v>50.69</v>
      </c>
      <c r="J205" s="67">
        <v>0</v>
      </c>
      <c r="K205"/>
      <c r="L205"/>
      <c r="M205"/>
      <c r="N205"/>
      <c r="O205">
        <v>6</v>
      </c>
    </row>
    <row r="206" spans="3:15" ht="15.75" x14ac:dyDescent="0.3">
      <c r="C206" t="s">
        <v>136</v>
      </c>
      <c r="D206" t="s">
        <v>121</v>
      </c>
      <c r="E206" t="s">
        <v>2</v>
      </c>
      <c r="F206" t="s">
        <v>133</v>
      </c>
      <c r="G206" s="67">
        <v>0</v>
      </c>
      <c r="H206" s="67">
        <v>0</v>
      </c>
      <c r="I206" s="67">
        <v>0</v>
      </c>
      <c r="J206" s="67">
        <v>0</v>
      </c>
      <c r="K206"/>
      <c r="L206"/>
      <c r="M206"/>
      <c r="N206"/>
      <c r="O206">
        <v>6</v>
      </c>
    </row>
    <row r="207" spans="3:15" ht="15.75" x14ac:dyDescent="0.3">
      <c r="C207" t="s">
        <v>136</v>
      </c>
      <c r="D207" t="s">
        <v>121</v>
      </c>
      <c r="E207" t="s">
        <v>2</v>
      </c>
      <c r="F207" t="s">
        <v>134</v>
      </c>
      <c r="G207" s="67">
        <v>0</v>
      </c>
      <c r="H207" s="67">
        <v>0</v>
      </c>
      <c r="I207" s="67">
        <v>0</v>
      </c>
      <c r="J207" s="67">
        <v>0</v>
      </c>
      <c r="K207"/>
      <c r="L207"/>
      <c r="M207"/>
      <c r="N207"/>
      <c r="O207">
        <v>6</v>
      </c>
    </row>
    <row r="208" spans="3:15" ht="15.75" x14ac:dyDescent="0.3">
      <c r="C208" t="s">
        <v>136</v>
      </c>
      <c r="D208" t="s">
        <v>121</v>
      </c>
      <c r="E208" t="s">
        <v>2</v>
      </c>
      <c r="F208" t="s">
        <v>10</v>
      </c>
      <c r="G208" s="67">
        <v>0</v>
      </c>
      <c r="H208" s="67">
        <v>0</v>
      </c>
      <c r="I208" s="67">
        <v>0</v>
      </c>
      <c r="J208" s="67">
        <v>0</v>
      </c>
      <c r="K208"/>
      <c r="L208"/>
      <c r="M208"/>
      <c r="N208"/>
      <c r="O208">
        <v>6</v>
      </c>
    </row>
    <row r="209" spans="3:15" ht="15.75" x14ac:dyDescent="0.3">
      <c r="C209" t="s">
        <v>136</v>
      </c>
      <c r="D209" t="s">
        <v>121</v>
      </c>
      <c r="E209" t="s">
        <v>135</v>
      </c>
      <c r="F209" t="s">
        <v>123</v>
      </c>
      <c r="G209" s="67">
        <v>16325.8</v>
      </c>
      <c r="H209" s="67">
        <v>10976.65</v>
      </c>
      <c r="I209" s="67">
        <v>16133.96</v>
      </c>
      <c r="J209" s="67">
        <v>0</v>
      </c>
      <c r="K209"/>
      <c r="L209"/>
      <c r="M209"/>
      <c r="N209"/>
      <c r="O209">
        <v>6</v>
      </c>
    </row>
    <row r="210" spans="3:15" ht="15.75" x14ac:dyDescent="0.3">
      <c r="C210" t="s">
        <v>136</v>
      </c>
      <c r="D210" t="s">
        <v>186</v>
      </c>
      <c r="E210" t="s">
        <v>187</v>
      </c>
      <c r="F210" t="s">
        <v>123</v>
      </c>
      <c r="G210" s="67">
        <v>15696</v>
      </c>
      <c r="H210" s="67">
        <v>13900.41</v>
      </c>
      <c r="I210" s="67">
        <v>18729.8</v>
      </c>
      <c r="J210" s="67">
        <v>0</v>
      </c>
      <c r="K210"/>
      <c r="L210"/>
      <c r="M210"/>
      <c r="N210"/>
      <c r="O210">
        <v>6</v>
      </c>
    </row>
    <row r="211" spans="3:15" ht="15.75" x14ac:dyDescent="0.3">
      <c r="C211" t="s">
        <v>136</v>
      </c>
      <c r="D211" t="s">
        <v>121</v>
      </c>
      <c r="E211" t="s">
        <v>122</v>
      </c>
      <c r="F211" t="s">
        <v>123</v>
      </c>
      <c r="G211" s="67">
        <v>15124.82</v>
      </c>
      <c r="H211" s="67">
        <v>6613.97</v>
      </c>
      <c r="I211" s="67">
        <v>7737.52</v>
      </c>
      <c r="J211" s="67">
        <v>0</v>
      </c>
      <c r="K211"/>
      <c r="L211"/>
      <c r="M211"/>
      <c r="N211"/>
      <c r="O211">
        <v>6</v>
      </c>
    </row>
    <row r="212" spans="3:15" ht="15.75" x14ac:dyDescent="0.3">
      <c r="C212" t="s">
        <v>136</v>
      </c>
      <c r="D212" t="s">
        <v>121</v>
      </c>
      <c r="E212" t="s">
        <v>124</v>
      </c>
      <c r="F212" t="s">
        <v>1</v>
      </c>
      <c r="G212" s="67">
        <v>541</v>
      </c>
      <c r="H212" s="67">
        <v>164.5</v>
      </c>
      <c r="I212" s="67">
        <v>364.25</v>
      </c>
      <c r="J212" s="67">
        <v>0</v>
      </c>
      <c r="K212"/>
      <c r="L212"/>
      <c r="M212"/>
      <c r="N212"/>
      <c r="O212">
        <v>6</v>
      </c>
    </row>
    <row r="213" spans="3:15" ht="15.75" x14ac:dyDescent="0.3">
      <c r="C213" t="s">
        <v>136</v>
      </c>
      <c r="D213" t="s">
        <v>121</v>
      </c>
      <c r="E213" t="s">
        <v>124</v>
      </c>
      <c r="F213" t="s">
        <v>12</v>
      </c>
      <c r="G213" s="67">
        <v>0</v>
      </c>
      <c r="H213" s="67">
        <v>0</v>
      </c>
      <c r="I213" s="67">
        <v>0</v>
      </c>
      <c r="J213" s="67">
        <v>0</v>
      </c>
      <c r="K213"/>
      <c r="L213"/>
      <c r="M213"/>
      <c r="N213"/>
      <c r="O213">
        <v>6</v>
      </c>
    </row>
    <row r="214" spans="3:15" ht="15.75" x14ac:dyDescent="0.3">
      <c r="C214" t="s">
        <v>136</v>
      </c>
      <c r="D214" t="s">
        <v>121</v>
      </c>
      <c r="E214" t="s">
        <v>124</v>
      </c>
      <c r="F214" t="s">
        <v>13</v>
      </c>
      <c r="G214" s="67">
        <v>856.8</v>
      </c>
      <c r="H214" s="67">
        <v>159.6</v>
      </c>
      <c r="I214" s="67">
        <v>326.76</v>
      </c>
      <c r="J214" s="67">
        <v>0</v>
      </c>
      <c r="K214"/>
      <c r="L214"/>
      <c r="M214"/>
      <c r="N214"/>
      <c r="O214">
        <v>6</v>
      </c>
    </row>
    <row r="215" spans="3:15" ht="15.75" x14ac:dyDescent="0.3">
      <c r="C215" t="s">
        <v>136</v>
      </c>
      <c r="D215" t="s">
        <v>121</v>
      </c>
      <c r="E215" t="s">
        <v>124</v>
      </c>
      <c r="F215" t="s">
        <v>75</v>
      </c>
      <c r="G215" s="67">
        <v>0</v>
      </c>
      <c r="H215" s="67">
        <v>0</v>
      </c>
      <c r="I215" s="67">
        <v>0</v>
      </c>
      <c r="J215" s="67">
        <v>0</v>
      </c>
      <c r="K215"/>
      <c r="L215"/>
      <c r="M215"/>
      <c r="N215"/>
      <c r="O215">
        <v>6</v>
      </c>
    </row>
    <row r="216" spans="3:15" ht="15.75" x14ac:dyDescent="0.3">
      <c r="C216" t="s">
        <v>136</v>
      </c>
      <c r="D216" t="s">
        <v>121</v>
      </c>
      <c r="E216" t="s">
        <v>2</v>
      </c>
      <c r="F216" t="s">
        <v>125</v>
      </c>
      <c r="G216" s="67">
        <v>1150</v>
      </c>
      <c r="H216" s="67">
        <v>420</v>
      </c>
      <c r="I216" s="67">
        <v>855</v>
      </c>
      <c r="J216" s="67">
        <v>0</v>
      </c>
      <c r="K216"/>
      <c r="L216"/>
      <c r="M216"/>
      <c r="N216"/>
      <c r="O216">
        <v>6</v>
      </c>
    </row>
    <row r="217" spans="3:15" ht="15.75" x14ac:dyDescent="0.3">
      <c r="C217" t="s">
        <v>136</v>
      </c>
      <c r="D217" t="s">
        <v>121</v>
      </c>
      <c r="E217" t="s">
        <v>2</v>
      </c>
      <c r="F217" t="s">
        <v>126</v>
      </c>
      <c r="G217" s="67">
        <v>0</v>
      </c>
      <c r="H217" s="67">
        <v>0</v>
      </c>
      <c r="I217" s="67">
        <v>0</v>
      </c>
      <c r="J217" s="67">
        <v>0</v>
      </c>
      <c r="K217"/>
      <c r="L217"/>
      <c r="M217"/>
      <c r="N217"/>
      <c r="O217">
        <v>6</v>
      </c>
    </row>
    <row r="218" spans="3:15" ht="15.75" x14ac:dyDescent="0.3">
      <c r="C218" t="s">
        <v>136</v>
      </c>
      <c r="D218" t="s">
        <v>121</v>
      </c>
      <c r="E218" t="s">
        <v>2</v>
      </c>
      <c r="F218" t="s">
        <v>127</v>
      </c>
      <c r="G218" s="67">
        <v>0</v>
      </c>
      <c r="H218" s="67">
        <v>0</v>
      </c>
      <c r="I218" s="67">
        <v>0</v>
      </c>
      <c r="J218" s="67">
        <v>0</v>
      </c>
      <c r="K218"/>
      <c r="L218"/>
      <c r="M218"/>
      <c r="N218"/>
      <c r="O218">
        <v>6</v>
      </c>
    </row>
    <row r="219" spans="3:15" ht="15.75" x14ac:dyDescent="0.3">
      <c r="C219" t="s">
        <v>136</v>
      </c>
      <c r="D219" t="s">
        <v>121</v>
      </c>
      <c r="E219" t="s">
        <v>2</v>
      </c>
      <c r="F219" t="s">
        <v>128</v>
      </c>
      <c r="G219" s="67">
        <v>0</v>
      </c>
      <c r="H219" s="67">
        <v>0</v>
      </c>
      <c r="I219" s="67">
        <v>420</v>
      </c>
      <c r="J219" s="67">
        <v>0</v>
      </c>
      <c r="K219"/>
      <c r="L219"/>
      <c r="M219"/>
      <c r="N219"/>
      <c r="O219">
        <v>6</v>
      </c>
    </row>
    <row r="220" spans="3:15" ht="15.75" x14ac:dyDescent="0.3">
      <c r="C220" t="s">
        <v>136</v>
      </c>
      <c r="D220" t="s">
        <v>121</v>
      </c>
      <c r="E220" t="s">
        <v>2</v>
      </c>
      <c r="F220" t="s">
        <v>129</v>
      </c>
      <c r="G220" s="67">
        <v>0</v>
      </c>
      <c r="H220" s="67">
        <v>0</v>
      </c>
      <c r="I220" s="67">
        <v>0</v>
      </c>
      <c r="J220" s="67">
        <v>0</v>
      </c>
      <c r="K220"/>
      <c r="L220"/>
      <c r="M220"/>
      <c r="N220"/>
      <c r="O220">
        <v>6</v>
      </c>
    </row>
    <row r="221" spans="3:15" ht="15.75" x14ac:dyDescent="0.3">
      <c r="C221" t="s">
        <v>136</v>
      </c>
      <c r="D221" t="s">
        <v>121</v>
      </c>
      <c r="E221" t="s">
        <v>2</v>
      </c>
      <c r="F221" t="s">
        <v>130</v>
      </c>
      <c r="G221" s="67">
        <v>0</v>
      </c>
      <c r="H221" s="67">
        <v>0</v>
      </c>
      <c r="I221" s="67">
        <v>0</v>
      </c>
      <c r="J221" s="67">
        <v>0</v>
      </c>
      <c r="K221"/>
      <c r="L221"/>
      <c r="M221"/>
      <c r="N221"/>
      <c r="O221">
        <v>6</v>
      </c>
    </row>
    <row r="222" spans="3:15" ht="15.75" x14ac:dyDescent="0.3">
      <c r="C222" t="s">
        <v>136</v>
      </c>
      <c r="D222" t="s">
        <v>121</v>
      </c>
      <c r="E222" t="s">
        <v>2</v>
      </c>
      <c r="F222" t="s">
        <v>131</v>
      </c>
      <c r="G222" s="67">
        <v>0</v>
      </c>
      <c r="H222" s="67">
        <v>0</v>
      </c>
      <c r="I222" s="67">
        <v>0</v>
      </c>
      <c r="J222" s="67">
        <v>0</v>
      </c>
      <c r="K222"/>
      <c r="L222"/>
      <c r="M222"/>
      <c r="N222"/>
      <c r="O222">
        <v>6</v>
      </c>
    </row>
    <row r="223" spans="3:15" ht="15.75" x14ac:dyDescent="0.3">
      <c r="C223" t="s">
        <v>136</v>
      </c>
      <c r="D223" t="s">
        <v>121</v>
      </c>
      <c r="E223" t="s">
        <v>2</v>
      </c>
      <c r="F223" t="s">
        <v>132</v>
      </c>
      <c r="G223" s="67">
        <v>0</v>
      </c>
      <c r="H223" s="67">
        <v>0</v>
      </c>
      <c r="I223" s="67">
        <v>0</v>
      </c>
      <c r="J223" s="67">
        <v>0</v>
      </c>
      <c r="K223"/>
      <c r="L223"/>
      <c r="M223"/>
      <c r="N223"/>
      <c r="O223">
        <v>6</v>
      </c>
    </row>
    <row r="224" spans="3:15" ht="15.75" x14ac:dyDescent="0.3">
      <c r="C224" t="s">
        <v>136</v>
      </c>
      <c r="D224" t="s">
        <v>121</v>
      </c>
      <c r="E224" t="s">
        <v>2</v>
      </c>
      <c r="F224" t="s">
        <v>133</v>
      </c>
      <c r="G224" s="67">
        <v>0</v>
      </c>
      <c r="H224" s="67">
        <v>0</v>
      </c>
      <c r="I224" s="67">
        <v>0</v>
      </c>
      <c r="J224" s="67">
        <v>0</v>
      </c>
      <c r="K224"/>
      <c r="L224"/>
      <c r="M224"/>
      <c r="N224"/>
      <c r="O224">
        <v>6</v>
      </c>
    </row>
    <row r="225" spans="3:15" ht="15.75" x14ac:dyDescent="0.3">
      <c r="C225" t="s">
        <v>136</v>
      </c>
      <c r="D225" t="s">
        <v>121</v>
      </c>
      <c r="E225" t="s">
        <v>2</v>
      </c>
      <c r="F225" t="s">
        <v>134</v>
      </c>
      <c r="G225" s="67">
        <v>0</v>
      </c>
      <c r="H225" s="67">
        <v>0</v>
      </c>
      <c r="I225" s="67">
        <v>0</v>
      </c>
      <c r="J225" s="67">
        <v>0</v>
      </c>
      <c r="K225"/>
      <c r="L225"/>
      <c r="M225"/>
      <c r="N225"/>
      <c r="O225">
        <v>6</v>
      </c>
    </row>
    <row r="226" spans="3:15" ht="15.75" x14ac:dyDescent="0.3">
      <c r="C226" t="s">
        <v>136</v>
      </c>
      <c r="D226" t="s">
        <v>121</v>
      </c>
      <c r="E226" t="s">
        <v>2</v>
      </c>
      <c r="F226" t="s">
        <v>10</v>
      </c>
      <c r="G226" s="67">
        <v>0</v>
      </c>
      <c r="H226" s="67">
        <v>0</v>
      </c>
      <c r="I226" s="67">
        <v>0</v>
      </c>
      <c r="J226" s="67">
        <v>0</v>
      </c>
      <c r="K226"/>
      <c r="L226"/>
      <c r="M226"/>
      <c r="N226"/>
      <c r="O226">
        <v>6</v>
      </c>
    </row>
    <row r="227" spans="3:15" ht="15.75" x14ac:dyDescent="0.3">
      <c r="C227" t="s">
        <v>136</v>
      </c>
      <c r="D227" t="s">
        <v>121</v>
      </c>
      <c r="E227" t="s">
        <v>135</v>
      </c>
      <c r="F227" t="s">
        <v>123</v>
      </c>
      <c r="G227" s="67">
        <v>17672.62</v>
      </c>
      <c r="H227" s="67">
        <v>7358.07</v>
      </c>
      <c r="I227" s="67">
        <v>9703.5300000000007</v>
      </c>
      <c r="J227" s="67">
        <v>0</v>
      </c>
      <c r="K227"/>
      <c r="L227"/>
      <c r="M227"/>
      <c r="N227"/>
      <c r="O227">
        <v>6</v>
      </c>
    </row>
    <row r="228" spans="3:15" ht="15.75" x14ac:dyDescent="0.3">
      <c r="C228" t="s">
        <v>136</v>
      </c>
      <c r="D228" t="s">
        <v>186</v>
      </c>
      <c r="E228" t="s">
        <v>187</v>
      </c>
      <c r="F228" t="s">
        <v>123</v>
      </c>
      <c r="G228" s="67">
        <v>11810.86</v>
      </c>
      <c r="H228" s="67">
        <v>13164.21</v>
      </c>
      <c r="I228" s="67">
        <v>14531.65</v>
      </c>
      <c r="J228" s="67">
        <v>0</v>
      </c>
      <c r="K228"/>
      <c r="L228"/>
      <c r="M228"/>
      <c r="N228"/>
      <c r="O228">
        <v>6</v>
      </c>
    </row>
  </sheetData>
  <sortState ref="A20:B86">
    <sortCondition ref="B20:B86"/>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208"/>
  <sheetViews>
    <sheetView topLeftCell="A4" zoomScaleNormal="100" workbookViewId="0">
      <selection activeCell="K21" sqref="K21:K1208"/>
    </sheetView>
  </sheetViews>
  <sheetFormatPr defaultColWidth="8.88671875" defaultRowHeight="12.75" x14ac:dyDescent="0.2"/>
  <cols>
    <col min="1" max="1" width="10" style="56" bestFit="1" customWidth="1"/>
    <col min="2" max="3" width="8.88671875" style="56"/>
    <col min="4" max="4" width="10.44140625" style="56" customWidth="1"/>
    <col min="5" max="5" width="20.77734375" style="56" customWidth="1"/>
    <col min="6" max="6" width="12.6640625" style="56" bestFit="1" customWidth="1"/>
    <col min="7" max="10" width="11.33203125" style="56" bestFit="1" customWidth="1"/>
    <col min="11" max="11" width="15.21875" style="56" customWidth="1"/>
    <col min="12" max="12" width="9.44140625" style="56" bestFit="1" customWidth="1"/>
    <col min="13" max="22" width="9" style="56" bestFit="1" customWidth="1"/>
    <col min="23" max="23" width="9.44140625" style="56" bestFit="1" customWidth="1"/>
    <col min="24" max="24" width="10.33203125" style="56" bestFit="1" customWidth="1"/>
    <col min="25" max="25" width="9.44140625" style="56" bestFit="1" customWidth="1"/>
    <col min="26" max="27" width="9" style="56" bestFit="1" customWidth="1"/>
    <col min="28" max="29" width="9.44140625" style="56" bestFit="1" customWidth="1"/>
    <col min="30" max="31" width="10.33203125" style="56" bestFit="1" customWidth="1"/>
    <col min="32" max="16384" width="8.88671875" style="56"/>
  </cols>
  <sheetData>
    <row r="1" spans="1:29" ht="13.5" x14ac:dyDescent="0.25">
      <c r="A1" s="55"/>
      <c r="B1" s="55"/>
      <c r="C1" s="55"/>
      <c r="D1" s="55"/>
      <c r="E1" s="55"/>
      <c r="G1" s="56" t="s">
        <v>303</v>
      </c>
      <c r="H1" s="56" t="s">
        <v>303</v>
      </c>
      <c r="I1" s="169" t="s">
        <v>304</v>
      </c>
      <c r="J1" s="169"/>
      <c r="K1" s="56" t="s">
        <v>303</v>
      </c>
    </row>
    <row r="2" spans="1:29" s="66" customFormat="1" ht="27" x14ac:dyDescent="0.25">
      <c r="A2" s="65" t="s">
        <v>137</v>
      </c>
      <c r="B2" s="65" t="s">
        <v>117</v>
      </c>
      <c r="C2" s="37" t="s">
        <v>119</v>
      </c>
      <c r="D2" s="37" t="s">
        <v>175</v>
      </c>
      <c r="E2" s="37" t="s">
        <v>176</v>
      </c>
      <c r="F2" s="37" t="s">
        <v>177</v>
      </c>
      <c r="G2" s="37" t="s">
        <v>178</v>
      </c>
      <c r="H2" s="37" t="s">
        <v>179</v>
      </c>
      <c r="I2" s="37" t="s">
        <v>180</v>
      </c>
      <c r="J2" s="37" t="s">
        <v>181</v>
      </c>
      <c r="K2" s="37" t="s">
        <v>180</v>
      </c>
      <c r="L2" s="65"/>
      <c r="M2" s="65"/>
      <c r="N2" s="65"/>
      <c r="O2" s="65"/>
      <c r="P2" s="65"/>
      <c r="Q2" s="65"/>
      <c r="R2" s="65"/>
      <c r="S2" s="65"/>
      <c r="T2" s="65"/>
      <c r="U2" s="65"/>
      <c r="V2" s="65"/>
      <c r="W2" s="65"/>
      <c r="X2" s="65"/>
      <c r="Y2" s="65"/>
      <c r="Z2" s="65"/>
      <c r="AA2" s="65"/>
      <c r="AB2" s="65"/>
      <c r="AC2" s="65"/>
    </row>
    <row r="3" spans="1:29" ht="15.75" x14ac:dyDescent="0.3">
      <c r="A3" t="s">
        <v>14</v>
      </c>
      <c r="B3">
        <v>1</v>
      </c>
      <c r="C3" t="s">
        <v>136</v>
      </c>
      <c r="D3" t="s">
        <v>121</v>
      </c>
      <c r="E3" t="s">
        <v>122</v>
      </c>
      <c r="F3" t="s">
        <v>123</v>
      </c>
      <c r="G3" s="67">
        <f>VLOOKUP($A3,Detail,'Data Setup-for-Lookup'!B$1,FALSE)</f>
        <v>28802.18</v>
      </c>
      <c r="H3" s="67">
        <f>VLOOKUP($A3,DetailOct,'Data Setup-for-Lookup'!B$1,FALSE)</f>
        <v>30092.23</v>
      </c>
      <c r="I3" s="67"/>
      <c r="J3" s="67"/>
      <c r="K3" s="67">
        <f>VLOOKUP($A3,DetailApr,'Data Setup-for-Lookup'!B$1,FALSE)</f>
        <v>30915.48</v>
      </c>
      <c r="L3" s="64"/>
      <c r="M3" s="64"/>
      <c r="N3" s="64"/>
      <c r="O3" s="64"/>
      <c r="P3" s="64"/>
      <c r="Q3" s="64"/>
      <c r="R3" s="64"/>
      <c r="S3" s="64"/>
      <c r="T3" s="64"/>
      <c r="U3" s="64"/>
      <c r="V3" s="64"/>
      <c r="W3" s="64"/>
      <c r="X3" s="64"/>
      <c r="Y3" s="64"/>
      <c r="Z3" s="64"/>
      <c r="AA3" s="64"/>
      <c r="AB3" s="64"/>
      <c r="AC3" s="64"/>
    </row>
    <row r="4" spans="1:29" ht="15.75" x14ac:dyDescent="0.3">
      <c r="A4" t="s">
        <v>14</v>
      </c>
      <c r="B4">
        <v>1</v>
      </c>
      <c r="C4" t="s">
        <v>136</v>
      </c>
      <c r="D4" t="s">
        <v>121</v>
      </c>
      <c r="E4" t="s">
        <v>124</v>
      </c>
      <c r="F4" t="s">
        <v>1</v>
      </c>
      <c r="G4" s="67">
        <f>VLOOKUP($A4,Detail,'Data Setup-for-Lookup'!$C$1,FALSE)</f>
        <v>2786.14</v>
      </c>
      <c r="H4" s="67">
        <f>VLOOKUP($A4,DetailOct,'Data Setup-for-Lookup'!$C$1,FALSE)</f>
        <v>2626.61</v>
      </c>
      <c r="I4" s="67"/>
      <c r="J4" s="67"/>
      <c r="K4" s="67">
        <f>VLOOKUP($A4,DetailApr,'Data Setup-for-Lookup'!C$1,FALSE)</f>
        <v>2558.8200000000002</v>
      </c>
      <c r="L4" s="64"/>
      <c r="M4" s="64"/>
      <c r="N4" s="64"/>
      <c r="O4" s="64"/>
      <c r="P4" s="64"/>
      <c r="Q4" s="64"/>
      <c r="R4" s="64"/>
      <c r="S4" s="64"/>
      <c r="T4" s="64"/>
      <c r="U4" s="64"/>
      <c r="V4" s="64"/>
      <c r="W4" s="64"/>
      <c r="X4" s="64"/>
      <c r="Y4" s="64"/>
      <c r="Z4" s="64"/>
      <c r="AA4" s="64"/>
      <c r="AB4" s="64"/>
      <c r="AC4" s="64"/>
    </row>
    <row r="5" spans="1:29" ht="15.75" x14ac:dyDescent="0.3">
      <c r="A5" t="s">
        <v>14</v>
      </c>
      <c r="B5">
        <v>1</v>
      </c>
      <c r="C5" t="s">
        <v>136</v>
      </c>
      <c r="D5" t="s">
        <v>121</v>
      </c>
      <c r="E5" t="s">
        <v>124</v>
      </c>
      <c r="F5" t="s">
        <v>12</v>
      </c>
      <c r="G5" s="67">
        <f>VLOOKUP($A6,Detail,'Data Setup-for-Lookup'!$D$1,FALSE)</f>
        <v>511.74</v>
      </c>
      <c r="H5" s="67">
        <f>VLOOKUP($A6,DetailOct,'Data Setup-for-Lookup'!$D$1,FALSE)</f>
        <v>473.79</v>
      </c>
      <c r="I5" s="67"/>
      <c r="J5" s="67"/>
      <c r="K5" s="67">
        <f>VLOOKUP($A5,DetailApr,'Data Setup-for-Lookup'!D$1,FALSE)</f>
        <v>373.59</v>
      </c>
      <c r="L5" s="64"/>
      <c r="M5" s="64"/>
      <c r="N5" s="64"/>
      <c r="O5" s="64"/>
      <c r="P5" s="64"/>
      <c r="Q5" s="64"/>
      <c r="R5" s="64"/>
      <c r="S5" s="64"/>
      <c r="T5" s="64"/>
      <c r="U5" s="64"/>
      <c r="V5" s="64"/>
      <c r="W5" s="64"/>
      <c r="X5" s="64"/>
      <c r="Y5" s="64"/>
      <c r="Z5" s="64"/>
      <c r="AA5" s="64"/>
      <c r="AB5" s="64"/>
      <c r="AC5" s="64"/>
    </row>
    <row r="6" spans="1:29" ht="15.75" x14ac:dyDescent="0.3">
      <c r="A6" t="s">
        <v>14</v>
      </c>
      <c r="B6">
        <v>1</v>
      </c>
      <c r="C6" t="s">
        <v>136</v>
      </c>
      <c r="D6" t="s">
        <v>121</v>
      </c>
      <c r="E6" t="s">
        <v>124</v>
      </c>
      <c r="F6" t="s">
        <v>13</v>
      </c>
      <c r="G6" s="67">
        <f>VLOOKUP($A7,Detail,'Data Setup-for-Lookup'!$E$1,FALSE)</f>
        <v>283.54000000000002</v>
      </c>
      <c r="H6" s="67">
        <f>VLOOKUP($A7,DetailOct,'Data Setup-for-Lookup'!$E$1,FALSE)</f>
        <v>325</v>
      </c>
      <c r="I6" s="67"/>
      <c r="J6" s="67"/>
      <c r="K6" s="67">
        <f>VLOOKUP($A6,DetailApr,'Data Setup-for-Lookup'!E$1,FALSE)</f>
        <v>119.83</v>
      </c>
      <c r="L6" s="64"/>
      <c r="M6" s="64"/>
      <c r="N6" s="64"/>
      <c r="O6" s="64"/>
      <c r="P6" s="64"/>
      <c r="Q6" s="64"/>
      <c r="R6" s="64"/>
      <c r="S6" s="64"/>
      <c r="T6" s="64"/>
      <c r="U6" s="64"/>
      <c r="V6" s="64"/>
      <c r="W6" s="64"/>
      <c r="X6" s="64"/>
      <c r="Y6" s="64"/>
      <c r="Z6" s="64"/>
      <c r="AA6" s="64"/>
      <c r="AB6" s="64"/>
      <c r="AC6" s="64"/>
    </row>
    <row r="7" spans="1:29" ht="15.75" x14ac:dyDescent="0.3">
      <c r="A7" t="s">
        <v>14</v>
      </c>
      <c r="B7">
        <v>1</v>
      </c>
      <c r="C7" t="s">
        <v>136</v>
      </c>
      <c r="D7" t="s">
        <v>121</v>
      </c>
      <c r="E7" t="s">
        <v>124</v>
      </c>
      <c r="F7" t="s">
        <v>75</v>
      </c>
      <c r="G7" s="67">
        <f>VLOOKUP($A8,Detail,'Data Setup-for-Lookup'!$F$1,FALSE)</f>
        <v>0</v>
      </c>
      <c r="H7" s="67">
        <f>VLOOKUP($A8,DetailOct,'Data Setup-for-Lookup'!$F$1,FALSE)</f>
        <v>0</v>
      </c>
      <c r="I7" s="67"/>
      <c r="J7" s="67"/>
      <c r="K7" s="67">
        <f>VLOOKUP($A7,DetailApr,'Data Setup-for-Lookup'!F$1,FALSE)</f>
        <v>0</v>
      </c>
      <c r="L7" s="64"/>
      <c r="M7" s="64"/>
      <c r="N7" s="64"/>
      <c r="O7" s="64"/>
      <c r="P7" s="64"/>
      <c r="Q7" s="64"/>
      <c r="R7" s="64"/>
      <c r="S7" s="64"/>
      <c r="T7" s="64"/>
      <c r="U7" s="64"/>
      <c r="V7" s="64"/>
      <c r="W7" s="64"/>
      <c r="X7" s="64"/>
      <c r="Y7" s="64"/>
      <c r="Z7" s="64"/>
      <c r="AA7" s="64"/>
      <c r="AB7" s="64"/>
      <c r="AC7" s="64"/>
    </row>
    <row r="8" spans="1:29" ht="15.75" x14ac:dyDescent="0.3">
      <c r="A8" t="s">
        <v>14</v>
      </c>
      <c r="B8">
        <v>1</v>
      </c>
      <c r="C8" t="s">
        <v>136</v>
      </c>
      <c r="D8" t="s">
        <v>121</v>
      </c>
      <c r="E8" t="s">
        <v>2</v>
      </c>
      <c r="F8" t="s">
        <v>125</v>
      </c>
      <c r="G8" s="67">
        <f>VLOOKUP($A8,Detail,'Data Setup-for-Lookup'!$G$1,FALSE)</f>
        <v>11880</v>
      </c>
      <c r="H8" s="67">
        <f>VLOOKUP($A8,DetailOct,'Data Setup-for-Lookup'!$G$1,FALSE)</f>
        <v>10710</v>
      </c>
      <c r="I8" s="67"/>
      <c r="J8" s="67"/>
      <c r="K8" s="67">
        <f>VLOOKUP($A8,DetailApr,'Data Setup-for-Lookup'!G$1,FALSE)</f>
        <v>11280</v>
      </c>
      <c r="L8" s="64"/>
      <c r="M8" s="64"/>
      <c r="N8" s="64"/>
      <c r="O8" s="64"/>
      <c r="P8" s="64"/>
      <c r="Q8" s="64"/>
      <c r="R8" s="64"/>
      <c r="S8" s="64"/>
      <c r="T8" s="64"/>
      <c r="U8" s="64"/>
      <c r="V8" s="64"/>
      <c r="W8" s="64"/>
      <c r="X8" s="64"/>
      <c r="Y8" s="64"/>
      <c r="Z8" s="64"/>
      <c r="AA8" s="64"/>
      <c r="AB8" s="64"/>
      <c r="AC8" s="64"/>
    </row>
    <row r="9" spans="1:29" ht="15.75" x14ac:dyDescent="0.3">
      <c r="A9" t="s">
        <v>14</v>
      </c>
      <c r="B9">
        <v>1</v>
      </c>
      <c r="C9" t="s">
        <v>136</v>
      </c>
      <c r="D9" t="s">
        <v>121</v>
      </c>
      <c r="E9" t="s">
        <v>2</v>
      </c>
      <c r="F9" t="s">
        <v>126</v>
      </c>
      <c r="G9" s="67">
        <f>VLOOKUP($A9,Detail,'Data Setup-for-Lookup'!$H$1,FALSE)</f>
        <v>2070</v>
      </c>
      <c r="H9" s="67">
        <f>VLOOKUP($A9,DetailOct,'Data Setup-for-Lookup'!$H$1,FALSE)</f>
        <v>1050</v>
      </c>
      <c r="I9" s="67"/>
      <c r="J9" s="67"/>
      <c r="K9" s="67">
        <f>VLOOKUP($A9,DetailApr,'Data Setup-for-Lookup'!H$1,FALSE)</f>
        <v>1800</v>
      </c>
      <c r="L9" s="64"/>
      <c r="M9" s="64"/>
      <c r="N9" s="64"/>
      <c r="O9" s="64"/>
      <c r="P9" s="64"/>
      <c r="Q9" s="64"/>
      <c r="R9" s="64"/>
      <c r="S9" s="64"/>
      <c r="T9" s="64"/>
      <c r="U9" s="64"/>
      <c r="V9" s="64"/>
      <c r="W9" s="64"/>
      <c r="X9" s="64"/>
      <c r="Y9" s="64"/>
      <c r="Z9" s="64"/>
      <c r="AA9" s="64"/>
      <c r="AB9" s="64"/>
      <c r="AC9" s="64"/>
    </row>
    <row r="10" spans="1:29" ht="15.75" x14ac:dyDescent="0.3">
      <c r="A10" t="s">
        <v>14</v>
      </c>
      <c r="B10">
        <v>1</v>
      </c>
      <c r="C10" t="s">
        <v>136</v>
      </c>
      <c r="D10" t="s">
        <v>121</v>
      </c>
      <c r="E10" t="s">
        <v>2</v>
      </c>
      <c r="F10" t="s">
        <v>127</v>
      </c>
      <c r="G10" s="67">
        <f>VLOOKUP($A10,Detail,'Data Setup-for-Lookup'!$I$1,FALSE)</f>
        <v>0</v>
      </c>
      <c r="H10" s="67">
        <f>VLOOKUP($A10,DetailOct,'Data Setup-for-Lookup'!$I$1,FALSE)</f>
        <v>0</v>
      </c>
      <c r="I10" s="67"/>
      <c r="J10" s="67"/>
      <c r="K10" s="67">
        <f>VLOOKUP($A10,DetailApr,'Data Setup-for-Lookup'!I$1,FALSE)</f>
        <v>0</v>
      </c>
      <c r="L10" s="64"/>
      <c r="M10" s="64"/>
      <c r="N10" s="64"/>
      <c r="O10" s="64"/>
      <c r="P10" s="64"/>
      <c r="Q10" s="64"/>
      <c r="R10" s="64"/>
      <c r="S10" s="64"/>
      <c r="T10" s="64"/>
      <c r="U10" s="64"/>
      <c r="V10" s="64"/>
      <c r="W10" s="64"/>
      <c r="X10" s="64"/>
      <c r="Y10" s="64"/>
      <c r="Z10" s="64"/>
      <c r="AA10" s="64"/>
      <c r="AB10" s="64"/>
      <c r="AC10" s="64"/>
    </row>
    <row r="11" spans="1:29" ht="15.75" x14ac:dyDescent="0.3">
      <c r="A11" t="s">
        <v>14</v>
      </c>
      <c r="B11">
        <v>1</v>
      </c>
      <c r="C11" t="s">
        <v>136</v>
      </c>
      <c r="D11" t="s">
        <v>121</v>
      </c>
      <c r="E11" t="s">
        <v>2</v>
      </c>
      <c r="F11" t="s">
        <v>128</v>
      </c>
      <c r="G11" s="67">
        <f>VLOOKUP($A11,Detail,'Data Setup-for-Lookup'!$J$1,FALSE)</f>
        <v>0</v>
      </c>
      <c r="H11" s="67">
        <f>VLOOKUP($A11,DetailOct,'Data Setup-for-Lookup'!$J$1,FALSE)</f>
        <v>240</v>
      </c>
      <c r="I11" s="67"/>
      <c r="J11" s="67"/>
      <c r="K11" s="67">
        <f>VLOOKUP($A11,DetailApr,'Data Setup-for-Lookup'!J$1,FALSE)</f>
        <v>0</v>
      </c>
      <c r="L11" s="64"/>
      <c r="M11" s="64"/>
      <c r="N11" s="64"/>
      <c r="O11" s="64"/>
      <c r="P11" s="64"/>
      <c r="Q11" s="64"/>
      <c r="R11" s="64"/>
      <c r="S11" s="64"/>
      <c r="T11" s="64"/>
      <c r="U11" s="64"/>
      <c r="V11" s="64"/>
      <c r="W11" s="64"/>
      <c r="X11" s="64"/>
      <c r="Y11" s="64"/>
      <c r="Z11" s="64"/>
      <c r="AA11" s="64"/>
      <c r="AB11" s="64"/>
      <c r="AC11" s="64"/>
    </row>
    <row r="12" spans="1:29" ht="15.75" x14ac:dyDescent="0.3">
      <c r="A12" t="s">
        <v>14</v>
      </c>
      <c r="B12">
        <v>1</v>
      </c>
      <c r="C12" t="s">
        <v>136</v>
      </c>
      <c r="D12" t="s">
        <v>121</v>
      </c>
      <c r="E12" t="s">
        <v>2</v>
      </c>
      <c r="F12" t="s">
        <v>129</v>
      </c>
      <c r="G12" s="67">
        <f>VLOOKUP($A12,Detail,'Data Setup-for-Lookup'!$K$1,FALSE)</f>
        <v>0</v>
      </c>
      <c r="H12" s="67">
        <f>VLOOKUP($A12,DetailOct,'Data Setup-for-Lookup'!$K$1,FALSE)</f>
        <v>0</v>
      </c>
      <c r="I12" s="67"/>
      <c r="J12" s="67"/>
      <c r="K12" s="67">
        <f>VLOOKUP($A12,DetailApr,'Data Setup-for-Lookup'!K$1,FALSE)</f>
        <v>0</v>
      </c>
      <c r="L12" s="64"/>
      <c r="M12" s="64"/>
      <c r="N12" s="64"/>
      <c r="O12" s="64"/>
      <c r="P12" s="64"/>
      <c r="Q12" s="64"/>
      <c r="R12" s="64"/>
      <c r="S12" s="64"/>
      <c r="T12" s="64"/>
      <c r="U12" s="64"/>
      <c r="V12" s="64"/>
      <c r="W12" s="64"/>
      <c r="X12" s="64"/>
      <c r="Y12" s="64"/>
      <c r="Z12" s="64"/>
      <c r="AA12" s="64"/>
      <c r="AB12" s="64"/>
      <c r="AC12" s="64"/>
    </row>
    <row r="13" spans="1:29" ht="15.75" x14ac:dyDescent="0.3">
      <c r="A13" t="s">
        <v>14</v>
      </c>
      <c r="B13">
        <v>1</v>
      </c>
      <c r="C13" t="s">
        <v>136</v>
      </c>
      <c r="D13" t="s">
        <v>121</v>
      </c>
      <c r="E13" t="s">
        <v>2</v>
      </c>
      <c r="F13" t="s">
        <v>130</v>
      </c>
      <c r="G13" s="67">
        <f>VLOOKUP($A13,Detail,'Data Setup-for-Lookup'!$L$1,FALSE)</f>
        <v>0</v>
      </c>
      <c r="H13" s="67">
        <f>VLOOKUP($A13,DetailOct,'Data Setup-for-Lookup'!$L$1,FALSE)</f>
        <v>0</v>
      </c>
      <c r="I13" s="67"/>
      <c r="J13" s="67"/>
      <c r="K13" s="67">
        <f>VLOOKUP($A13,DetailApr,'Data Setup-for-Lookup'!L$1,FALSE)</f>
        <v>0</v>
      </c>
      <c r="L13" s="64"/>
      <c r="M13" s="64"/>
      <c r="N13" s="64"/>
      <c r="O13" s="64"/>
      <c r="P13" s="64"/>
      <c r="Q13" s="64"/>
      <c r="R13" s="64"/>
      <c r="S13" s="64"/>
      <c r="T13" s="64"/>
      <c r="U13" s="64"/>
      <c r="V13" s="64"/>
      <c r="W13" s="64"/>
      <c r="X13" s="64"/>
      <c r="Y13" s="64"/>
      <c r="Z13" s="64"/>
      <c r="AA13" s="64"/>
      <c r="AB13" s="64"/>
      <c r="AC13" s="64"/>
    </row>
    <row r="14" spans="1:29" ht="15.75" x14ac:dyDescent="0.3">
      <c r="A14" t="s">
        <v>14</v>
      </c>
      <c r="B14">
        <v>1</v>
      </c>
      <c r="C14" t="s">
        <v>136</v>
      </c>
      <c r="D14" t="s">
        <v>121</v>
      </c>
      <c r="E14" t="s">
        <v>2</v>
      </c>
      <c r="F14" t="s">
        <v>131</v>
      </c>
      <c r="G14" s="67">
        <f>VLOOKUP($A14,Detail,'Data Setup-for-Lookup'!$M$1,FALSE)</f>
        <v>0</v>
      </c>
      <c r="H14" s="67">
        <f>VLOOKUP($A14,DetailOct,'Data Setup-for-Lookup'!$M$1,FALSE)</f>
        <v>0</v>
      </c>
      <c r="I14" s="67"/>
      <c r="J14" s="67"/>
      <c r="K14" s="67">
        <f>VLOOKUP($A14,DetailApr,'Data Setup-for-Lookup'!M$1,FALSE)</f>
        <v>0</v>
      </c>
      <c r="L14" s="64"/>
      <c r="M14" s="64"/>
      <c r="N14" s="64"/>
      <c r="O14" s="64"/>
      <c r="P14" s="64"/>
      <c r="Q14" s="64"/>
      <c r="R14" s="64"/>
      <c r="S14" s="64"/>
      <c r="T14" s="64"/>
      <c r="U14" s="64"/>
      <c r="V14" s="64"/>
      <c r="W14" s="64"/>
      <c r="X14" s="64"/>
      <c r="Y14" s="64"/>
      <c r="Z14" s="64"/>
      <c r="AA14" s="64"/>
      <c r="AB14" s="64"/>
      <c r="AC14" s="64"/>
    </row>
    <row r="15" spans="1:29" ht="15.75" x14ac:dyDescent="0.3">
      <c r="A15" t="s">
        <v>14</v>
      </c>
      <c r="B15">
        <v>1</v>
      </c>
      <c r="C15" t="s">
        <v>136</v>
      </c>
      <c r="D15" t="s">
        <v>121</v>
      </c>
      <c r="E15" t="s">
        <v>2</v>
      </c>
      <c r="F15" t="s">
        <v>132</v>
      </c>
      <c r="G15" s="67">
        <f>VLOOKUP($A15,Detail,'Data Setup-for-Lookup'!$N$1,FALSE)</f>
        <v>3800</v>
      </c>
      <c r="H15" s="67">
        <f>VLOOKUP($A15,DetailOct,'Data Setup-for-Lookup'!$N$1,FALSE)</f>
        <v>3622.65</v>
      </c>
      <c r="I15" s="67"/>
      <c r="J15" s="67"/>
      <c r="K15" s="67">
        <f>VLOOKUP($A15,DetailApr,'Data Setup-for-Lookup'!N$1,FALSE)</f>
        <v>3498.11</v>
      </c>
      <c r="L15" s="64"/>
      <c r="M15" s="64"/>
      <c r="N15" s="64"/>
      <c r="O15" s="64"/>
      <c r="P15" s="64"/>
      <c r="Q15" s="64"/>
      <c r="R15" s="64"/>
      <c r="S15" s="64"/>
      <c r="T15" s="64"/>
      <c r="U15" s="64"/>
      <c r="V15" s="64"/>
      <c r="W15" s="64"/>
      <c r="X15" s="64"/>
      <c r="Y15" s="64"/>
      <c r="Z15" s="64"/>
      <c r="AA15" s="64"/>
      <c r="AB15" s="64"/>
    </row>
    <row r="16" spans="1:29" ht="15.75" x14ac:dyDescent="0.3">
      <c r="A16" t="s">
        <v>14</v>
      </c>
      <c r="B16">
        <v>1</v>
      </c>
      <c r="C16" t="s">
        <v>136</v>
      </c>
      <c r="D16" t="s">
        <v>121</v>
      </c>
      <c r="E16" t="s">
        <v>2</v>
      </c>
      <c r="F16" t="s">
        <v>133</v>
      </c>
      <c r="G16" s="67">
        <f>VLOOKUP($A16,Detail,'Data Setup-for-Lookup'!$O$1,FALSE)</f>
        <v>177.75</v>
      </c>
      <c r="H16" s="67">
        <f>VLOOKUP($A16,DetailOct,'Data Setup-for-Lookup'!$O$1,FALSE)</f>
        <v>0</v>
      </c>
      <c r="I16" s="67"/>
      <c r="J16" s="67"/>
      <c r="K16" s="67">
        <f>VLOOKUP($A16,DetailApr,'Data Setup-for-Lookup'!O$1,FALSE)</f>
        <v>132.79</v>
      </c>
      <c r="L16" s="64"/>
      <c r="M16" s="64"/>
      <c r="N16" s="64"/>
      <c r="O16" s="64"/>
      <c r="P16" s="64"/>
      <c r="Q16" s="64"/>
      <c r="R16" s="64"/>
      <c r="S16" s="64"/>
      <c r="T16" s="64"/>
      <c r="U16" s="64"/>
      <c r="V16" s="64"/>
      <c r="W16" s="64"/>
      <c r="X16" s="64"/>
      <c r="Y16" s="64"/>
      <c r="Z16" s="64"/>
      <c r="AA16" s="64"/>
      <c r="AB16" s="64"/>
    </row>
    <row r="17" spans="1:28" ht="15.75" x14ac:dyDescent="0.3">
      <c r="A17" t="s">
        <v>14</v>
      </c>
      <c r="B17">
        <v>1</v>
      </c>
      <c r="C17" t="s">
        <v>136</v>
      </c>
      <c r="D17" t="s">
        <v>121</v>
      </c>
      <c r="E17" t="s">
        <v>2</v>
      </c>
      <c r="F17" t="s">
        <v>134</v>
      </c>
      <c r="G17" s="67">
        <f>VLOOKUP($A17,Detail,'Data Setup-for-Lookup'!$P$1,FALSE)</f>
        <v>0</v>
      </c>
      <c r="H17" s="67">
        <f>VLOOKUP($A17,DetailOct,'Data Setup-for-Lookup'!$P$1,FALSE)</f>
        <v>0</v>
      </c>
      <c r="I17" s="67"/>
      <c r="J17" s="67"/>
      <c r="K17" s="67">
        <f>VLOOKUP($A17,DetailApr,'Data Setup-for-Lookup'!P$1,FALSE)</f>
        <v>0</v>
      </c>
      <c r="L17" s="64"/>
      <c r="M17" s="64"/>
      <c r="N17" s="64"/>
      <c r="O17" s="64"/>
      <c r="P17" s="64"/>
      <c r="Q17" s="64"/>
      <c r="R17" s="64"/>
      <c r="S17" s="64"/>
      <c r="T17" s="64"/>
      <c r="U17" s="64"/>
      <c r="V17" s="64"/>
      <c r="W17" s="64"/>
      <c r="X17" s="64"/>
      <c r="Y17" s="64"/>
      <c r="Z17" s="64"/>
      <c r="AA17" s="64"/>
      <c r="AB17" s="64"/>
    </row>
    <row r="18" spans="1:28" ht="15.75" x14ac:dyDescent="0.3">
      <c r="A18" t="s">
        <v>14</v>
      </c>
      <c r="B18">
        <v>1</v>
      </c>
      <c r="C18" t="s">
        <v>136</v>
      </c>
      <c r="D18" t="s">
        <v>121</v>
      </c>
      <c r="E18" t="s">
        <v>2</v>
      </c>
      <c r="F18" t="s">
        <v>10</v>
      </c>
      <c r="G18" s="67">
        <f>VLOOKUP($A18,Detail,'Data Setup-for-Lookup'!$Q$1,FALSE)</f>
        <v>0</v>
      </c>
      <c r="H18" s="67">
        <f>VLOOKUP($A18,DetailOct,'Data Setup-for-Lookup'!$Q$1,FALSE)</f>
        <v>0</v>
      </c>
      <c r="I18" s="67"/>
      <c r="J18" s="67"/>
      <c r="K18" s="67">
        <f>VLOOKUP($A18,DetailApr,'Data Setup-for-Lookup'!Q$1,FALSE)</f>
        <v>0</v>
      </c>
      <c r="L18" s="64"/>
      <c r="M18" s="64"/>
      <c r="N18" s="64"/>
      <c r="O18" s="64"/>
      <c r="P18" s="64"/>
      <c r="Q18" s="64"/>
      <c r="R18" s="64"/>
      <c r="S18" s="64"/>
      <c r="T18" s="64"/>
      <c r="U18" s="64"/>
      <c r="V18" s="64"/>
      <c r="W18" s="64"/>
      <c r="X18" s="64"/>
      <c r="Y18" s="64"/>
      <c r="Z18" s="64"/>
      <c r="AA18" s="64"/>
      <c r="AB18" s="64"/>
    </row>
    <row r="19" spans="1:28" ht="15.75" x14ac:dyDescent="0.3">
      <c r="A19" t="s">
        <v>14</v>
      </c>
      <c r="B19">
        <v>1</v>
      </c>
      <c r="C19" t="s">
        <v>136</v>
      </c>
      <c r="D19" t="s">
        <v>121</v>
      </c>
      <c r="E19" t="s">
        <v>135</v>
      </c>
      <c r="F19" t="s">
        <v>123</v>
      </c>
      <c r="G19" s="67">
        <f>VLOOKUP($A19,Detail,'Data Setup-for-Lookup'!$R$1,FALSE)</f>
        <v>17927.75</v>
      </c>
      <c r="H19" s="67">
        <f>VLOOKUP($A19,DetailOct,'Data Setup-for-Lookup'!$R$1,FALSE)</f>
        <v>15622.65</v>
      </c>
      <c r="I19" s="67"/>
      <c r="J19" s="67"/>
      <c r="K19" s="67">
        <f>VLOOKUP($A19,DetailApr,'Data Setup-for-Lookup'!R$1,FALSE)</f>
        <v>16710.900000000001</v>
      </c>
      <c r="L19" s="64"/>
      <c r="M19" s="64"/>
      <c r="N19" s="64"/>
      <c r="O19" s="64"/>
      <c r="P19" s="64"/>
      <c r="Q19" s="64"/>
      <c r="R19" s="64"/>
      <c r="S19" s="64"/>
      <c r="T19" s="64"/>
      <c r="U19" s="64"/>
      <c r="V19" s="64"/>
      <c r="W19" s="64"/>
      <c r="X19" s="64"/>
      <c r="Y19" s="64"/>
      <c r="Z19" s="64"/>
      <c r="AA19" s="64"/>
      <c r="AB19" s="64"/>
    </row>
    <row r="20" spans="1:28" ht="15.75" x14ac:dyDescent="0.3">
      <c r="A20" t="s">
        <v>14</v>
      </c>
      <c r="B20">
        <v>1</v>
      </c>
      <c r="C20" t="s">
        <v>136</v>
      </c>
      <c r="D20" t="s">
        <v>186</v>
      </c>
      <c r="E20" t="s">
        <v>187</v>
      </c>
      <c r="F20" t="s">
        <v>123</v>
      </c>
      <c r="G20" s="67">
        <f>VLOOKUP($A20,Detail,'Data Setup-for-Lookup'!$S$1,FALSE)</f>
        <v>51639.93</v>
      </c>
      <c r="H20" s="67">
        <f>VLOOKUP($A20,DetailOct,'Data Setup-for-Lookup'!$S$1,FALSE)</f>
        <v>23440.38</v>
      </c>
      <c r="I20" s="67">
        <f>VLOOKUP($A20,DetailJan,'Data Setup-for-Lookup'!$S$1,FALSE)</f>
        <v>80096.320000000007</v>
      </c>
      <c r="J20" s="67">
        <f>VLOOKUP($A20,DetailApr,'Data Setup-for-Lookup'!$S$1,FALSE)</f>
        <v>49388.515074227565</v>
      </c>
      <c r="K20" s="67">
        <f>VLOOKUP($A20,DetailApr,'Data Setup-for-Lookup'!S$1,FALSE)</f>
        <v>49388.515074227565</v>
      </c>
      <c r="L20" s="64"/>
      <c r="M20" s="64"/>
      <c r="N20" s="64"/>
      <c r="O20" s="64"/>
      <c r="P20" s="64"/>
      <c r="Q20" s="64"/>
      <c r="R20" s="64"/>
      <c r="S20" s="64"/>
      <c r="T20" s="64"/>
      <c r="U20" s="64"/>
      <c r="V20" s="64"/>
      <c r="W20" s="64"/>
      <c r="X20" s="64"/>
      <c r="Y20" s="64"/>
      <c r="Z20" s="64"/>
      <c r="AA20" s="64"/>
      <c r="AB20" s="64"/>
    </row>
    <row r="21" spans="1:28" ht="15.75" x14ac:dyDescent="0.3">
      <c r="A21" t="s">
        <v>15</v>
      </c>
      <c r="B21">
        <v>2</v>
      </c>
      <c r="C21" t="s">
        <v>136</v>
      </c>
      <c r="D21" t="s">
        <v>121</v>
      </c>
      <c r="E21" t="s">
        <v>122</v>
      </c>
      <c r="F21" t="s">
        <v>123</v>
      </c>
      <c r="G21" s="67">
        <f>VLOOKUP($A22,Detail,'Data Setup-for-Lookup'!B$1,FALSE)</f>
        <v>8050.69</v>
      </c>
      <c r="H21" s="67">
        <f>VLOOKUP($A21,DetailOct,'Data Setup-for-Lookup'!B$1,FALSE)</f>
        <v>5134.59</v>
      </c>
      <c r="I21" s="67"/>
      <c r="J21" s="67"/>
      <c r="K21" s="67">
        <f>VLOOKUP($A21,DetailApr,'Data Setup-for-Lookup'!B$1,FALSE)</f>
        <v>5840.89</v>
      </c>
      <c r="L21" s="64"/>
      <c r="M21" s="64"/>
      <c r="N21" s="64"/>
      <c r="O21" s="64"/>
      <c r="P21" s="64"/>
      <c r="Q21" s="64"/>
      <c r="R21" s="64"/>
      <c r="S21" s="64"/>
      <c r="T21" s="64"/>
      <c r="U21" s="64"/>
      <c r="V21" s="64"/>
      <c r="W21" s="64"/>
      <c r="X21" s="64"/>
      <c r="Y21" s="64"/>
      <c r="Z21" s="64"/>
      <c r="AA21" s="64"/>
      <c r="AB21" s="64"/>
    </row>
    <row r="22" spans="1:28" ht="15.75" x14ac:dyDescent="0.3">
      <c r="A22" t="s">
        <v>15</v>
      </c>
      <c r="B22">
        <v>2</v>
      </c>
      <c r="C22" t="s">
        <v>136</v>
      </c>
      <c r="D22" t="s">
        <v>121</v>
      </c>
      <c r="E22" t="s">
        <v>124</v>
      </c>
      <c r="F22" t="s">
        <v>1</v>
      </c>
      <c r="G22" s="67">
        <f>VLOOKUP($A23,Detail,'Data Setup-for-Lookup'!C$1,FALSE)</f>
        <v>569.16999999999996</v>
      </c>
      <c r="H22" s="67">
        <f>VLOOKUP($A22,DetailOct,'Data Setup-for-Lookup'!$C$1,FALSE)</f>
        <v>663.64</v>
      </c>
      <c r="I22" s="67"/>
      <c r="J22" s="67"/>
      <c r="K22" s="67">
        <f>VLOOKUP($A22,DetailApr,'Data Setup-for-Lookup'!C$1,FALSE)</f>
        <v>95.5</v>
      </c>
      <c r="L22" s="64"/>
      <c r="M22" s="64"/>
      <c r="N22" s="64"/>
      <c r="O22" s="64"/>
      <c r="P22" s="64"/>
      <c r="Q22" s="64"/>
      <c r="R22" s="64"/>
      <c r="S22" s="64"/>
      <c r="T22" s="64"/>
      <c r="U22" s="64"/>
      <c r="V22" s="64"/>
      <c r="W22" s="64"/>
      <c r="X22" s="64"/>
      <c r="Y22" s="64"/>
      <c r="Z22" s="64"/>
      <c r="AA22" s="64"/>
      <c r="AB22" s="64"/>
    </row>
    <row r="23" spans="1:28" ht="15.75" x14ac:dyDescent="0.3">
      <c r="A23" t="s">
        <v>15</v>
      </c>
      <c r="B23">
        <v>2</v>
      </c>
      <c r="C23" t="s">
        <v>136</v>
      </c>
      <c r="D23" t="s">
        <v>121</v>
      </c>
      <c r="E23" t="s">
        <v>124</v>
      </c>
      <c r="F23" t="s">
        <v>12</v>
      </c>
      <c r="G23" s="67">
        <f>VLOOKUP($A24,Detail,'Data Setup-for-Lookup'!D$1,FALSE)</f>
        <v>0</v>
      </c>
      <c r="H23" s="67">
        <f>VLOOKUP($A24,DetailOct,'Data Setup-for-Lookup'!$D$1,FALSE)</f>
        <v>0</v>
      </c>
      <c r="I23" s="67"/>
      <c r="J23" s="67"/>
      <c r="K23" s="67">
        <f>VLOOKUP($A23,DetailApr,'Data Setup-for-Lookup'!D$1,FALSE)</f>
        <v>0</v>
      </c>
      <c r="L23" s="64"/>
      <c r="M23" s="64"/>
      <c r="N23" s="64"/>
      <c r="O23" s="64"/>
      <c r="P23" s="64"/>
      <c r="Q23" s="64"/>
      <c r="R23" s="64"/>
      <c r="S23" s="64"/>
      <c r="T23" s="64"/>
      <c r="U23" s="64"/>
      <c r="V23" s="64"/>
      <c r="W23" s="64"/>
      <c r="X23" s="64"/>
      <c r="Y23" s="64"/>
      <c r="Z23" s="64"/>
      <c r="AA23" s="64"/>
      <c r="AB23" s="64"/>
    </row>
    <row r="24" spans="1:28" ht="15.75" x14ac:dyDescent="0.3">
      <c r="A24" t="s">
        <v>15</v>
      </c>
      <c r="B24">
        <v>2</v>
      </c>
      <c r="C24" t="s">
        <v>136</v>
      </c>
      <c r="D24" t="s">
        <v>121</v>
      </c>
      <c r="E24" t="s">
        <v>124</v>
      </c>
      <c r="F24" t="s">
        <v>13</v>
      </c>
      <c r="G24" s="67">
        <f>VLOOKUP($A25,Detail,'Data Setup-for-Lookup'!E$1,FALSE)</f>
        <v>108.26</v>
      </c>
      <c r="H24" s="67">
        <f>VLOOKUP($A25,DetailOct,'Data Setup-for-Lookup'!$E$1,FALSE)</f>
        <v>0</v>
      </c>
      <c r="I24" s="67"/>
      <c r="J24" s="67"/>
      <c r="K24" s="67">
        <f>VLOOKUP($A24,DetailApr,'Data Setup-for-Lookup'!E$1,FALSE)</f>
        <v>173.86</v>
      </c>
      <c r="L24" s="64"/>
      <c r="M24" s="64"/>
      <c r="N24" s="64"/>
      <c r="O24" s="64"/>
      <c r="P24" s="64"/>
      <c r="Q24" s="64"/>
      <c r="R24" s="64"/>
      <c r="S24" s="64"/>
      <c r="T24" s="64"/>
      <c r="U24" s="64"/>
      <c r="V24" s="64"/>
      <c r="W24" s="64"/>
      <c r="X24" s="64"/>
      <c r="Y24" s="64"/>
      <c r="Z24" s="64"/>
      <c r="AA24" s="64"/>
      <c r="AB24" s="64"/>
    </row>
    <row r="25" spans="1:28" ht="15.75" x14ac:dyDescent="0.3">
      <c r="A25" t="s">
        <v>15</v>
      </c>
      <c r="B25">
        <v>2</v>
      </c>
      <c r="C25" t="s">
        <v>136</v>
      </c>
      <c r="D25" t="s">
        <v>121</v>
      </c>
      <c r="E25" t="s">
        <v>124</v>
      </c>
      <c r="F25" t="s">
        <v>75</v>
      </c>
      <c r="G25" s="67">
        <f>VLOOKUP($A26,Detail,'Data Setup-for-Lookup'!F$1,FALSE)</f>
        <v>0</v>
      </c>
      <c r="H25" s="67">
        <f>VLOOKUP($A26,DetailOct,'Data Setup-for-Lookup'!$F$1,FALSE)</f>
        <v>0</v>
      </c>
      <c r="I25" s="67"/>
      <c r="J25" s="67"/>
      <c r="K25" s="67">
        <f>VLOOKUP($A25,DetailApr,'Data Setup-for-Lookup'!F$1,FALSE)</f>
        <v>426</v>
      </c>
      <c r="L25" s="64"/>
      <c r="M25" s="64"/>
      <c r="N25" s="64"/>
      <c r="O25" s="64"/>
      <c r="P25" s="64"/>
      <c r="Q25" s="64"/>
      <c r="R25" s="64"/>
      <c r="S25" s="64"/>
      <c r="T25" s="64"/>
      <c r="U25" s="64"/>
      <c r="V25" s="64"/>
      <c r="W25" s="64"/>
      <c r="X25" s="64"/>
      <c r="Y25" s="64"/>
      <c r="Z25" s="64"/>
      <c r="AA25" s="64"/>
      <c r="AB25" s="64"/>
    </row>
    <row r="26" spans="1:28" ht="15.75" x14ac:dyDescent="0.3">
      <c r="A26" t="s">
        <v>15</v>
      </c>
      <c r="B26">
        <v>2</v>
      </c>
      <c r="C26" t="s">
        <v>136</v>
      </c>
      <c r="D26" t="s">
        <v>121</v>
      </c>
      <c r="E26" t="s">
        <v>2</v>
      </c>
      <c r="F26" t="s">
        <v>125</v>
      </c>
      <c r="G26" s="67">
        <f>VLOOKUP($A26,Detail,'Data Setup-for-Lookup'!$G$1,FALSE)</f>
        <v>1425</v>
      </c>
      <c r="H26" s="67">
        <f>VLOOKUP($A26,DetailOct,'Data Setup-for-Lookup'!$G$1,FALSE)</f>
        <v>750</v>
      </c>
      <c r="I26" s="67"/>
      <c r="J26" s="67"/>
      <c r="K26" s="67">
        <f>VLOOKUP($A26,DetailApr,'Data Setup-for-Lookup'!G$1,FALSE)</f>
        <v>2865</v>
      </c>
      <c r="L26" s="64"/>
      <c r="M26" s="64"/>
      <c r="N26" s="64"/>
      <c r="O26" s="64"/>
      <c r="P26" s="64"/>
      <c r="Q26" s="64"/>
      <c r="R26" s="64"/>
      <c r="S26" s="64"/>
      <c r="T26" s="64"/>
      <c r="U26" s="64"/>
      <c r="V26" s="64"/>
      <c r="W26" s="64"/>
      <c r="X26" s="64"/>
      <c r="Y26" s="64"/>
      <c r="Z26" s="64"/>
      <c r="AA26" s="64"/>
      <c r="AB26" s="64"/>
    </row>
    <row r="27" spans="1:28" ht="15.75" x14ac:dyDescent="0.3">
      <c r="A27" t="s">
        <v>15</v>
      </c>
      <c r="B27">
        <v>2</v>
      </c>
      <c r="C27" t="s">
        <v>136</v>
      </c>
      <c r="D27" t="s">
        <v>121</v>
      </c>
      <c r="E27" t="s">
        <v>2</v>
      </c>
      <c r="F27" t="s">
        <v>126</v>
      </c>
      <c r="G27" s="67">
        <f>VLOOKUP($A27,Detail,'Data Setup-for-Lookup'!$H$1,FALSE)</f>
        <v>0</v>
      </c>
      <c r="H27" s="67">
        <f>VLOOKUP($A27,DetailOct,'Data Setup-for-Lookup'!$H$1,FALSE)</f>
        <v>0</v>
      </c>
      <c r="I27" s="67"/>
      <c r="J27" s="67"/>
      <c r="K27" s="67">
        <f>VLOOKUP($A27,DetailApr,'Data Setup-for-Lookup'!H$1,FALSE)</f>
        <v>0</v>
      </c>
      <c r="L27" s="64"/>
      <c r="M27" s="64"/>
      <c r="N27" s="64"/>
      <c r="O27" s="64"/>
      <c r="P27" s="64"/>
      <c r="Q27" s="64"/>
      <c r="R27" s="64"/>
      <c r="S27" s="64"/>
      <c r="T27" s="64"/>
      <c r="U27" s="64"/>
      <c r="V27" s="64"/>
      <c r="W27" s="64"/>
      <c r="X27" s="64"/>
      <c r="Y27" s="64"/>
      <c r="Z27" s="64"/>
      <c r="AA27" s="64"/>
      <c r="AB27" s="64"/>
    </row>
    <row r="28" spans="1:28" ht="15.75" x14ac:dyDescent="0.3">
      <c r="A28" t="s">
        <v>15</v>
      </c>
      <c r="B28">
        <v>2</v>
      </c>
      <c r="C28" t="s">
        <v>136</v>
      </c>
      <c r="D28" t="s">
        <v>121</v>
      </c>
      <c r="E28" t="s">
        <v>2</v>
      </c>
      <c r="F28" t="s">
        <v>127</v>
      </c>
      <c r="G28" s="67">
        <f>VLOOKUP($A28,Detail,'Data Setup-for-Lookup'!$I$1,FALSE)</f>
        <v>0</v>
      </c>
      <c r="H28" s="67">
        <f>VLOOKUP($A28,DetailOct,'Data Setup-for-Lookup'!$I$1,FALSE)</f>
        <v>0</v>
      </c>
      <c r="I28" s="67"/>
      <c r="J28" s="67"/>
      <c r="K28" s="67">
        <f>VLOOKUP($A28,DetailApr,'Data Setup-for-Lookup'!I$1,FALSE)</f>
        <v>0</v>
      </c>
      <c r="L28" s="64"/>
      <c r="M28" s="64"/>
      <c r="N28" s="64"/>
      <c r="O28" s="64"/>
      <c r="P28" s="64"/>
      <c r="Q28" s="64"/>
      <c r="R28" s="64"/>
      <c r="S28" s="64"/>
      <c r="T28" s="64"/>
      <c r="U28" s="64"/>
      <c r="V28" s="64"/>
      <c r="W28" s="64"/>
      <c r="X28" s="64"/>
      <c r="Y28" s="64"/>
      <c r="Z28" s="64"/>
      <c r="AA28" s="64"/>
      <c r="AB28" s="64"/>
    </row>
    <row r="29" spans="1:28" ht="15.75" x14ac:dyDescent="0.3">
      <c r="A29" t="s">
        <v>15</v>
      </c>
      <c r="B29">
        <v>2</v>
      </c>
      <c r="C29" t="s">
        <v>136</v>
      </c>
      <c r="D29" t="s">
        <v>121</v>
      </c>
      <c r="E29" t="s">
        <v>2</v>
      </c>
      <c r="F29" t="s">
        <v>128</v>
      </c>
      <c r="G29" s="67">
        <f>VLOOKUP($A29,Detail,'Data Setup-for-Lookup'!$J$1,FALSE)</f>
        <v>0</v>
      </c>
      <c r="H29" s="67">
        <f>VLOOKUP($A29,DetailOct,'Data Setup-for-Lookup'!$J$1,FALSE)</f>
        <v>0</v>
      </c>
      <c r="I29" s="67"/>
      <c r="J29" s="67"/>
      <c r="K29" s="67">
        <f>VLOOKUP($A29,DetailApr,'Data Setup-for-Lookup'!J$1,FALSE)</f>
        <v>0</v>
      </c>
      <c r="L29" s="64"/>
      <c r="M29" s="64"/>
      <c r="N29" s="64"/>
      <c r="O29" s="64"/>
      <c r="P29" s="64"/>
      <c r="Q29" s="64"/>
      <c r="R29" s="64"/>
      <c r="S29" s="64"/>
      <c r="T29" s="64"/>
      <c r="U29" s="64"/>
      <c r="V29" s="64"/>
      <c r="W29" s="64"/>
      <c r="X29" s="64"/>
      <c r="Y29" s="64"/>
      <c r="Z29" s="64"/>
      <c r="AA29" s="64"/>
      <c r="AB29" s="64"/>
    </row>
    <row r="30" spans="1:28" ht="15.75" x14ac:dyDescent="0.3">
      <c r="A30" t="s">
        <v>15</v>
      </c>
      <c r="B30">
        <v>2</v>
      </c>
      <c r="C30" t="s">
        <v>136</v>
      </c>
      <c r="D30" t="s">
        <v>121</v>
      </c>
      <c r="E30" t="s">
        <v>2</v>
      </c>
      <c r="F30" t="s">
        <v>129</v>
      </c>
      <c r="G30" s="67">
        <f>VLOOKUP($A30,Detail,'Data Setup-for-Lookup'!$K$1,FALSE)</f>
        <v>0</v>
      </c>
      <c r="H30" s="67">
        <f>VLOOKUP($A30,DetailOct,'Data Setup-for-Lookup'!$K$1,FALSE)</f>
        <v>0</v>
      </c>
      <c r="I30" s="67"/>
      <c r="J30" s="67"/>
      <c r="K30" s="67">
        <f>VLOOKUP($A30,DetailApr,'Data Setup-for-Lookup'!K$1,FALSE)</f>
        <v>0</v>
      </c>
      <c r="L30" s="64"/>
      <c r="M30" s="64"/>
      <c r="N30" s="64"/>
      <c r="O30" s="64"/>
      <c r="P30" s="64"/>
      <c r="Q30" s="64"/>
      <c r="R30" s="64"/>
      <c r="S30" s="64"/>
      <c r="T30" s="64"/>
      <c r="U30" s="64"/>
      <c r="V30" s="64"/>
      <c r="W30" s="64"/>
      <c r="X30" s="64"/>
      <c r="Y30" s="64"/>
      <c r="Z30" s="64"/>
      <c r="AA30" s="64"/>
      <c r="AB30" s="64"/>
    </row>
    <row r="31" spans="1:28" ht="15.75" x14ac:dyDescent="0.3">
      <c r="A31" t="s">
        <v>15</v>
      </c>
      <c r="B31">
        <v>2</v>
      </c>
      <c r="C31" t="s">
        <v>136</v>
      </c>
      <c r="D31" t="s">
        <v>121</v>
      </c>
      <c r="E31" t="s">
        <v>2</v>
      </c>
      <c r="F31" t="s">
        <v>130</v>
      </c>
      <c r="G31" s="67">
        <f>VLOOKUP($A31,Detail,'Data Setup-for-Lookup'!$L$1,FALSE)</f>
        <v>0</v>
      </c>
      <c r="H31" s="67">
        <f>VLOOKUP($A31,DetailOct,'Data Setup-for-Lookup'!$L$1,FALSE)</f>
        <v>0</v>
      </c>
      <c r="I31" s="67"/>
      <c r="J31" s="67"/>
      <c r="K31" s="67">
        <f>VLOOKUP($A31,DetailApr,'Data Setup-for-Lookup'!L$1,FALSE)</f>
        <v>0</v>
      </c>
      <c r="L31" s="64"/>
      <c r="M31" s="64"/>
      <c r="N31" s="64"/>
      <c r="O31" s="64"/>
      <c r="P31" s="64"/>
      <c r="Q31" s="64"/>
      <c r="R31" s="64"/>
      <c r="S31" s="64"/>
      <c r="T31" s="64"/>
      <c r="U31" s="64"/>
      <c r="V31" s="64"/>
      <c r="W31" s="64"/>
      <c r="X31" s="64"/>
      <c r="Y31" s="64"/>
      <c r="Z31" s="64"/>
      <c r="AA31" s="64"/>
      <c r="AB31" s="64"/>
    </row>
    <row r="32" spans="1:28" ht="15.75" x14ac:dyDescent="0.3">
      <c r="A32" t="s">
        <v>15</v>
      </c>
      <c r="B32">
        <v>2</v>
      </c>
      <c r="C32" t="s">
        <v>136</v>
      </c>
      <c r="D32" t="s">
        <v>121</v>
      </c>
      <c r="E32" t="s">
        <v>2</v>
      </c>
      <c r="F32" t="s">
        <v>131</v>
      </c>
      <c r="G32" s="67">
        <f>VLOOKUP($A32,Detail,'Data Setup-for-Lookup'!$M$1,FALSE)</f>
        <v>0</v>
      </c>
      <c r="H32" s="67">
        <f>VLOOKUP($A32,DetailOct,'Data Setup-for-Lookup'!$M$1,FALSE)</f>
        <v>0</v>
      </c>
      <c r="I32" s="67"/>
      <c r="J32" s="67"/>
      <c r="K32" s="67">
        <f>VLOOKUP($A32,DetailApr,'Data Setup-for-Lookup'!M$1,FALSE)</f>
        <v>0</v>
      </c>
      <c r="L32" s="64"/>
      <c r="M32" s="64"/>
      <c r="N32" s="64"/>
      <c r="O32" s="64"/>
      <c r="P32" s="64"/>
      <c r="Q32" s="64"/>
      <c r="R32" s="64"/>
      <c r="S32" s="64"/>
      <c r="T32" s="64"/>
      <c r="U32" s="64"/>
      <c r="V32" s="64"/>
      <c r="W32" s="64"/>
      <c r="X32" s="64"/>
      <c r="Y32" s="64"/>
      <c r="Z32" s="64"/>
      <c r="AA32" s="64"/>
      <c r="AB32" s="64"/>
    </row>
    <row r="33" spans="1:28" ht="15.75" x14ac:dyDescent="0.3">
      <c r="A33" t="s">
        <v>15</v>
      </c>
      <c r="B33">
        <v>2</v>
      </c>
      <c r="C33" t="s">
        <v>136</v>
      </c>
      <c r="D33" t="s">
        <v>121</v>
      </c>
      <c r="E33" t="s">
        <v>2</v>
      </c>
      <c r="F33" t="s">
        <v>132</v>
      </c>
      <c r="G33" s="67">
        <f>VLOOKUP($A33,Detail,'Data Setup-for-Lookup'!$N$1,FALSE)</f>
        <v>229.79</v>
      </c>
      <c r="H33" s="67">
        <f>VLOOKUP($A33,DetailOct,'Data Setup-for-Lookup'!$N$1,FALSE)</f>
        <v>49.81</v>
      </c>
      <c r="I33" s="67"/>
      <c r="J33" s="67"/>
      <c r="K33" s="67">
        <f>VLOOKUP($A33,DetailApr,'Data Setup-for-Lookup'!N$1,FALSE)</f>
        <v>212.24</v>
      </c>
      <c r="L33" s="64"/>
      <c r="M33" s="64"/>
      <c r="N33" s="64"/>
      <c r="O33" s="64"/>
      <c r="P33" s="64"/>
      <c r="Q33" s="64"/>
      <c r="R33" s="64"/>
      <c r="S33" s="64"/>
      <c r="T33" s="64"/>
      <c r="U33" s="64"/>
      <c r="V33" s="64"/>
      <c r="W33" s="64"/>
      <c r="X33" s="64"/>
      <c r="Y33" s="64"/>
      <c r="Z33" s="64"/>
      <c r="AA33" s="64"/>
      <c r="AB33" s="64"/>
    </row>
    <row r="34" spans="1:28" ht="15.75" x14ac:dyDescent="0.3">
      <c r="A34" t="s">
        <v>15</v>
      </c>
      <c r="B34">
        <v>2</v>
      </c>
      <c r="C34" t="s">
        <v>136</v>
      </c>
      <c r="D34" t="s">
        <v>121</v>
      </c>
      <c r="E34" t="s">
        <v>2</v>
      </c>
      <c r="F34" t="s">
        <v>133</v>
      </c>
      <c r="G34" s="67">
        <f>VLOOKUP($A34,Detail,'Data Setup-for-Lookup'!$O$1,FALSE)</f>
        <v>0</v>
      </c>
      <c r="H34" s="67">
        <f>VLOOKUP($A34,DetailOct,'Data Setup-for-Lookup'!$O$1,FALSE)</f>
        <v>0</v>
      </c>
      <c r="I34" s="67"/>
      <c r="J34" s="67"/>
      <c r="K34" s="67">
        <f>VLOOKUP($A34,DetailApr,'Data Setup-for-Lookup'!O$1,FALSE)</f>
        <v>0</v>
      </c>
      <c r="L34" s="64"/>
      <c r="M34" s="64"/>
      <c r="N34" s="64"/>
      <c r="O34" s="64"/>
      <c r="P34" s="64"/>
      <c r="Q34" s="64"/>
      <c r="R34" s="64"/>
      <c r="S34" s="64"/>
      <c r="T34" s="64"/>
      <c r="U34" s="64"/>
      <c r="V34" s="64"/>
      <c r="W34" s="64"/>
      <c r="X34" s="64"/>
      <c r="Y34" s="64"/>
      <c r="Z34" s="64"/>
      <c r="AA34" s="64"/>
      <c r="AB34" s="64"/>
    </row>
    <row r="35" spans="1:28" ht="15.75" x14ac:dyDescent="0.3">
      <c r="A35" t="s">
        <v>15</v>
      </c>
      <c r="B35">
        <v>2</v>
      </c>
      <c r="C35" t="s">
        <v>136</v>
      </c>
      <c r="D35" t="s">
        <v>121</v>
      </c>
      <c r="E35" t="s">
        <v>2</v>
      </c>
      <c r="F35" t="s">
        <v>134</v>
      </c>
      <c r="G35" s="67">
        <f>VLOOKUP($A35,Detail,'Data Setup-for-Lookup'!$P$1,FALSE)</f>
        <v>0</v>
      </c>
      <c r="H35" s="67">
        <f>VLOOKUP($A35,DetailOct,'Data Setup-for-Lookup'!$P$1,FALSE)</f>
        <v>0</v>
      </c>
      <c r="I35" s="67"/>
      <c r="J35" s="67"/>
      <c r="K35" s="67">
        <f>VLOOKUP($A35,DetailApr,'Data Setup-for-Lookup'!P$1,FALSE)</f>
        <v>0</v>
      </c>
      <c r="L35" s="64"/>
      <c r="M35" s="64"/>
      <c r="N35" s="64"/>
      <c r="O35" s="64"/>
      <c r="P35" s="64"/>
      <c r="Q35" s="64"/>
      <c r="R35" s="64"/>
      <c r="S35" s="64"/>
      <c r="T35" s="64"/>
      <c r="U35" s="64"/>
      <c r="V35" s="64"/>
      <c r="W35" s="64"/>
      <c r="X35" s="64"/>
      <c r="Y35" s="64"/>
      <c r="Z35" s="64"/>
      <c r="AA35" s="64"/>
      <c r="AB35" s="64"/>
    </row>
    <row r="36" spans="1:28" ht="15.75" x14ac:dyDescent="0.3">
      <c r="A36" t="s">
        <v>15</v>
      </c>
      <c r="B36">
        <v>2</v>
      </c>
      <c r="C36" t="s">
        <v>136</v>
      </c>
      <c r="D36" t="s">
        <v>121</v>
      </c>
      <c r="E36" t="s">
        <v>2</v>
      </c>
      <c r="F36" t="s">
        <v>10</v>
      </c>
      <c r="G36" s="67">
        <f>VLOOKUP($A36,Detail,'Data Setup-for-Lookup'!$Q$1,FALSE)</f>
        <v>0</v>
      </c>
      <c r="H36" s="67">
        <f>VLOOKUP($A36,DetailOct,'Data Setup-for-Lookup'!$Q$1,FALSE)</f>
        <v>0</v>
      </c>
      <c r="I36" s="67"/>
      <c r="J36" s="67"/>
      <c r="K36" s="67">
        <f>VLOOKUP($A36,DetailApr,'Data Setup-for-Lookup'!Q$1,FALSE)</f>
        <v>0</v>
      </c>
      <c r="L36" s="64"/>
      <c r="M36" s="64"/>
      <c r="N36" s="64"/>
      <c r="O36" s="64"/>
      <c r="P36" s="64"/>
      <c r="Q36" s="64"/>
      <c r="R36" s="64"/>
      <c r="S36" s="64"/>
      <c r="T36" s="64"/>
      <c r="U36" s="64"/>
      <c r="V36" s="64"/>
      <c r="W36" s="64"/>
      <c r="X36" s="64"/>
      <c r="Y36" s="64"/>
      <c r="Z36" s="64"/>
      <c r="AA36" s="64"/>
      <c r="AB36" s="64"/>
    </row>
    <row r="37" spans="1:28" ht="15.75" x14ac:dyDescent="0.3">
      <c r="A37" t="s">
        <v>15</v>
      </c>
      <c r="B37">
        <v>2</v>
      </c>
      <c r="C37" t="s">
        <v>136</v>
      </c>
      <c r="D37" t="s">
        <v>121</v>
      </c>
      <c r="E37" t="s">
        <v>135</v>
      </c>
      <c r="F37" t="s">
        <v>123</v>
      </c>
      <c r="G37" s="67">
        <f>VLOOKUP($A37,Detail,'Data Setup-for-Lookup'!$R$1,FALSE)</f>
        <v>1654.79</v>
      </c>
      <c r="H37" s="67">
        <f>VLOOKUP($A37,DetailOct,'Data Setup-for-Lookup'!$R$1,FALSE)</f>
        <v>799.81</v>
      </c>
      <c r="I37" s="67"/>
      <c r="J37" s="67"/>
      <c r="K37" s="67">
        <f>VLOOKUP($A37,DetailApr,'Data Setup-for-Lookup'!R$1,FALSE)</f>
        <v>3077.24</v>
      </c>
      <c r="L37" s="64"/>
      <c r="M37" s="64"/>
      <c r="N37" s="64"/>
      <c r="O37" s="64"/>
      <c r="P37" s="64"/>
      <c r="Q37" s="64"/>
      <c r="R37" s="64"/>
      <c r="S37" s="64"/>
      <c r="T37" s="64"/>
      <c r="U37" s="64"/>
      <c r="V37" s="64"/>
      <c r="W37" s="64"/>
      <c r="X37" s="64"/>
      <c r="Y37" s="64"/>
      <c r="Z37" s="64"/>
      <c r="AA37" s="64"/>
      <c r="AB37" s="64"/>
    </row>
    <row r="38" spans="1:28" ht="15.75" x14ac:dyDescent="0.3">
      <c r="A38" t="s">
        <v>15</v>
      </c>
      <c r="B38">
        <v>2</v>
      </c>
      <c r="C38" t="s">
        <v>136</v>
      </c>
      <c r="D38" t="s">
        <v>186</v>
      </c>
      <c r="E38" t="s">
        <v>187</v>
      </c>
      <c r="F38" t="s">
        <v>123</v>
      </c>
      <c r="G38" s="67">
        <f>VLOOKUP($A38,Detail,'Data Setup-for-Lookup'!$S$1,FALSE)</f>
        <v>8854.15</v>
      </c>
      <c r="H38" s="67">
        <f>VLOOKUP($A38,DetailOct,'Data Setup-for-Lookup'!$S$1,FALSE)</f>
        <v>3568.92</v>
      </c>
      <c r="I38" s="67">
        <f>VLOOKUP($A38,DetailJan,'Data Setup-for-Lookup'!$S$1,FALSE)</f>
        <v>17484.46</v>
      </c>
      <c r="J38" s="67">
        <f>VLOOKUP($A38,DetailApr,'Data Setup-for-Lookup'!$S$1,FALSE)</f>
        <v>0</v>
      </c>
      <c r="K38" s="67">
        <f>VLOOKUP($A38,DetailApr,'Data Setup-for-Lookup'!S$1,FALSE)</f>
        <v>0</v>
      </c>
      <c r="L38" s="64"/>
      <c r="M38" s="64"/>
      <c r="N38" s="64"/>
      <c r="O38" s="64"/>
      <c r="P38" s="64"/>
      <c r="Q38" s="64"/>
      <c r="R38" s="64"/>
      <c r="S38" s="64"/>
      <c r="T38" s="64"/>
      <c r="U38" s="64"/>
      <c r="V38" s="64"/>
      <c r="W38" s="64"/>
      <c r="X38" s="64"/>
      <c r="Y38" s="64"/>
      <c r="Z38" s="64"/>
      <c r="AA38" s="64"/>
      <c r="AB38" s="64"/>
    </row>
    <row r="39" spans="1:28" ht="15.75" x14ac:dyDescent="0.3">
      <c r="A39" t="s">
        <v>16</v>
      </c>
      <c r="B39">
        <v>3</v>
      </c>
      <c r="C39" t="s">
        <v>136</v>
      </c>
      <c r="D39" t="s">
        <v>121</v>
      </c>
      <c r="E39" t="s">
        <v>122</v>
      </c>
      <c r="F39" t="s">
        <v>123</v>
      </c>
      <c r="G39" s="67">
        <f>VLOOKUP($A40,Detail,'Data Setup-for-Lookup'!B$1,FALSE)</f>
        <v>29512.05</v>
      </c>
      <c r="H39" s="67">
        <f>VLOOKUP($A39,DetailOct,'Data Setup-for-Lookup'!B$1,FALSE)</f>
        <v>12434.61</v>
      </c>
      <c r="I39" s="67"/>
      <c r="J39" s="67"/>
      <c r="K39" s="67">
        <f>VLOOKUP($A39,DetailApr,'Data Setup-for-Lookup'!B$1,FALSE)</f>
        <v>20187.580000000002</v>
      </c>
      <c r="L39" s="64"/>
      <c r="M39" s="64"/>
      <c r="N39" s="64"/>
      <c r="O39" s="64"/>
      <c r="P39" s="64"/>
      <c r="Q39" s="64"/>
      <c r="R39" s="64"/>
      <c r="S39" s="64"/>
      <c r="T39" s="64"/>
      <c r="U39" s="64"/>
      <c r="V39" s="64"/>
      <c r="W39" s="64"/>
      <c r="X39" s="64"/>
      <c r="Y39" s="64"/>
      <c r="Z39" s="64"/>
      <c r="AA39" s="64"/>
      <c r="AB39" s="64"/>
    </row>
    <row r="40" spans="1:28" ht="15.75" x14ac:dyDescent="0.3">
      <c r="A40" t="s">
        <v>16</v>
      </c>
      <c r="B40">
        <v>3</v>
      </c>
      <c r="C40" t="s">
        <v>136</v>
      </c>
      <c r="D40" t="s">
        <v>121</v>
      </c>
      <c r="E40" t="s">
        <v>124</v>
      </c>
      <c r="F40" t="s">
        <v>1</v>
      </c>
      <c r="G40" s="67">
        <f>VLOOKUP($A41,Detail,'Data Setup-for-Lookup'!C$1,FALSE)</f>
        <v>1973.01</v>
      </c>
      <c r="H40" s="67">
        <f>VLOOKUP($A40,DetailOct,'Data Setup-for-Lookup'!$C$1,FALSE)</f>
        <v>1159.23</v>
      </c>
      <c r="I40" s="67"/>
      <c r="J40" s="67"/>
      <c r="K40" s="67">
        <f>VLOOKUP($A40,DetailApr,'Data Setup-for-Lookup'!C$1,FALSE)</f>
        <v>2271.64</v>
      </c>
      <c r="L40" s="64"/>
      <c r="M40" s="64"/>
      <c r="N40" s="64"/>
      <c r="O40" s="64"/>
      <c r="P40" s="64"/>
      <c r="Q40" s="64"/>
      <c r="R40" s="64"/>
      <c r="S40" s="64"/>
      <c r="T40" s="64"/>
      <c r="U40" s="64"/>
      <c r="V40" s="64"/>
      <c r="W40" s="64"/>
      <c r="X40" s="64"/>
      <c r="Y40" s="64"/>
      <c r="Z40" s="64"/>
      <c r="AA40" s="64"/>
      <c r="AB40" s="64"/>
    </row>
    <row r="41" spans="1:28" ht="15.75" x14ac:dyDescent="0.3">
      <c r="A41" t="s">
        <v>16</v>
      </c>
      <c r="B41">
        <v>3</v>
      </c>
      <c r="C41" t="s">
        <v>136</v>
      </c>
      <c r="D41" t="s">
        <v>121</v>
      </c>
      <c r="E41" t="s">
        <v>124</v>
      </c>
      <c r="F41" t="s">
        <v>12</v>
      </c>
      <c r="G41" s="67">
        <f>VLOOKUP($A42,Detail,'Data Setup-for-Lookup'!D$1,FALSE)</f>
        <v>8756.2999999999993</v>
      </c>
      <c r="H41" s="67">
        <f>VLOOKUP($A42,DetailOct,'Data Setup-for-Lookup'!$D$1,FALSE)</f>
        <v>5755.05</v>
      </c>
      <c r="I41" s="67"/>
      <c r="J41" s="67"/>
      <c r="K41" s="67">
        <f>VLOOKUP($A41,DetailApr,'Data Setup-for-Lookup'!D$1,FALSE)</f>
        <v>9800</v>
      </c>
      <c r="L41" s="64"/>
      <c r="M41" s="64"/>
      <c r="N41" s="64"/>
      <c r="O41" s="64"/>
      <c r="P41" s="64"/>
      <c r="Q41" s="64"/>
      <c r="R41" s="64"/>
      <c r="S41" s="64"/>
      <c r="T41" s="64"/>
      <c r="U41" s="64"/>
      <c r="V41" s="64"/>
      <c r="W41" s="64"/>
      <c r="X41" s="64"/>
      <c r="Y41" s="64"/>
      <c r="Z41" s="64"/>
      <c r="AA41" s="64"/>
      <c r="AB41" s="64"/>
    </row>
    <row r="42" spans="1:28" ht="15.75" x14ac:dyDescent="0.3">
      <c r="A42" t="s">
        <v>16</v>
      </c>
      <c r="B42">
        <v>3</v>
      </c>
      <c r="C42" t="s">
        <v>136</v>
      </c>
      <c r="D42" t="s">
        <v>121</v>
      </c>
      <c r="E42" t="s">
        <v>124</v>
      </c>
      <c r="F42" t="s">
        <v>13</v>
      </c>
      <c r="G42" s="67">
        <f>VLOOKUP($A43,Detail,'Data Setup-for-Lookup'!E$1,FALSE)</f>
        <v>0</v>
      </c>
      <c r="H42" s="67">
        <f>VLOOKUP($A43,DetailOct,'Data Setup-for-Lookup'!$E$1,FALSE)</f>
        <v>0</v>
      </c>
      <c r="I42" s="67"/>
      <c r="J42" s="67"/>
      <c r="K42" s="67">
        <f>VLOOKUP($A42,DetailApr,'Data Setup-for-Lookup'!E$1,FALSE)</f>
        <v>0</v>
      </c>
      <c r="L42" s="64"/>
      <c r="M42" s="64"/>
      <c r="N42" s="64"/>
      <c r="O42" s="64"/>
      <c r="P42" s="64"/>
      <c r="Q42" s="64"/>
      <c r="R42" s="64"/>
      <c r="S42" s="64"/>
      <c r="T42" s="64"/>
      <c r="U42" s="64"/>
      <c r="V42" s="64"/>
      <c r="W42" s="64"/>
      <c r="X42" s="64"/>
      <c r="Y42" s="64"/>
      <c r="Z42" s="64"/>
      <c r="AA42" s="64"/>
      <c r="AB42" s="64"/>
    </row>
    <row r="43" spans="1:28" ht="15.75" x14ac:dyDescent="0.3">
      <c r="A43" t="s">
        <v>16</v>
      </c>
      <c r="B43">
        <v>3</v>
      </c>
      <c r="C43" t="s">
        <v>136</v>
      </c>
      <c r="D43" t="s">
        <v>121</v>
      </c>
      <c r="E43" t="s">
        <v>124</v>
      </c>
      <c r="F43" t="s">
        <v>75</v>
      </c>
      <c r="G43" s="67">
        <f>VLOOKUP($A44,Detail,'Data Setup-for-Lookup'!F$1,FALSE)</f>
        <v>0</v>
      </c>
      <c r="H43" s="67">
        <f>VLOOKUP($A44,DetailOct,'Data Setup-for-Lookup'!$F$1,FALSE)</f>
        <v>0</v>
      </c>
      <c r="I43" s="67"/>
      <c r="J43" s="67"/>
      <c r="K43" s="67">
        <f>VLOOKUP($A43,DetailApr,'Data Setup-for-Lookup'!F$1,FALSE)</f>
        <v>0</v>
      </c>
      <c r="L43" s="64"/>
      <c r="M43" s="64"/>
      <c r="N43" s="64"/>
      <c r="O43" s="64"/>
      <c r="P43" s="64"/>
      <c r="Q43" s="64"/>
      <c r="R43" s="64"/>
      <c r="S43" s="64"/>
      <c r="T43" s="64"/>
      <c r="U43" s="64"/>
      <c r="V43" s="64"/>
      <c r="W43" s="64"/>
      <c r="X43" s="64"/>
      <c r="Y43" s="64"/>
      <c r="Z43" s="64"/>
      <c r="AA43" s="64"/>
      <c r="AB43" s="64"/>
    </row>
    <row r="44" spans="1:28" ht="15.75" x14ac:dyDescent="0.3">
      <c r="A44" t="s">
        <v>16</v>
      </c>
      <c r="B44">
        <v>3</v>
      </c>
      <c r="C44" t="s">
        <v>136</v>
      </c>
      <c r="D44" t="s">
        <v>121</v>
      </c>
      <c r="E44" t="s">
        <v>2</v>
      </c>
      <c r="F44" t="s">
        <v>125</v>
      </c>
      <c r="G44" s="67">
        <f>VLOOKUP($A44,Detail,'Data Setup-for-Lookup'!$G$1,FALSE)</f>
        <v>14595</v>
      </c>
      <c r="H44" s="67">
        <f>VLOOKUP($A44,DetailOct,'Data Setup-for-Lookup'!$G$1,FALSE)</f>
        <v>1905</v>
      </c>
      <c r="I44" s="67"/>
      <c r="J44" s="67"/>
      <c r="K44" s="67">
        <f>VLOOKUP($A44,DetailApr,'Data Setup-for-Lookup'!G$1,FALSE)</f>
        <v>10095</v>
      </c>
      <c r="L44" s="64"/>
      <c r="M44" s="64"/>
      <c r="N44" s="64"/>
      <c r="O44" s="64"/>
      <c r="P44" s="64"/>
      <c r="Q44" s="64"/>
      <c r="R44" s="64"/>
      <c r="S44" s="64"/>
      <c r="T44" s="64"/>
      <c r="U44" s="64"/>
      <c r="V44" s="64"/>
      <c r="W44" s="64"/>
      <c r="X44" s="64"/>
      <c r="Y44" s="64"/>
      <c r="Z44" s="64"/>
      <c r="AA44" s="64"/>
      <c r="AB44" s="64"/>
    </row>
    <row r="45" spans="1:28" ht="15.75" x14ac:dyDescent="0.3">
      <c r="A45" t="s">
        <v>16</v>
      </c>
      <c r="B45">
        <v>3</v>
      </c>
      <c r="C45" t="s">
        <v>136</v>
      </c>
      <c r="D45" t="s">
        <v>121</v>
      </c>
      <c r="E45" t="s">
        <v>2</v>
      </c>
      <c r="F45" t="s">
        <v>126</v>
      </c>
      <c r="G45" s="67">
        <f>VLOOKUP($A45,Detail,'Data Setup-for-Lookup'!$H$1,FALSE)</f>
        <v>0</v>
      </c>
      <c r="H45" s="67">
        <f>VLOOKUP($A45,DetailOct,'Data Setup-for-Lookup'!$H$1,FALSE)</f>
        <v>0</v>
      </c>
      <c r="I45" s="67"/>
      <c r="J45" s="67"/>
      <c r="K45" s="67">
        <f>VLOOKUP($A45,DetailApr,'Data Setup-for-Lookup'!H$1,FALSE)</f>
        <v>0</v>
      </c>
      <c r="L45" s="64"/>
      <c r="M45" s="64"/>
      <c r="N45" s="64"/>
      <c r="O45" s="64"/>
      <c r="P45" s="64"/>
      <c r="Q45" s="64"/>
      <c r="R45" s="64"/>
      <c r="S45" s="64"/>
      <c r="T45" s="64"/>
      <c r="U45" s="64"/>
      <c r="V45" s="64"/>
      <c r="W45" s="64"/>
      <c r="X45" s="64"/>
      <c r="Y45" s="64"/>
      <c r="Z45" s="64"/>
      <c r="AA45" s="64"/>
      <c r="AB45" s="64"/>
    </row>
    <row r="46" spans="1:28" ht="15.75" x14ac:dyDescent="0.3">
      <c r="A46" t="s">
        <v>16</v>
      </c>
      <c r="B46">
        <v>3</v>
      </c>
      <c r="C46" t="s">
        <v>136</v>
      </c>
      <c r="D46" t="s">
        <v>121</v>
      </c>
      <c r="E46" t="s">
        <v>2</v>
      </c>
      <c r="F46" t="s">
        <v>127</v>
      </c>
      <c r="G46" s="67">
        <f>VLOOKUP($A46,Detail,'Data Setup-for-Lookup'!$I$1,FALSE)</f>
        <v>0</v>
      </c>
      <c r="H46" s="67">
        <f>VLOOKUP($A46,DetailOct,'Data Setup-for-Lookup'!$I$1,FALSE)</f>
        <v>0</v>
      </c>
      <c r="I46" s="67"/>
      <c r="J46" s="67"/>
      <c r="K46" s="67">
        <f>VLOOKUP($A46,DetailApr,'Data Setup-for-Lookup'!I$1,FALSE)</f>
        <v>0</v>
      </c>
      <c r="L46" s="64"/>
      <c r="M46" s="64"/>
      <c r="N46" s="64"/>
      <c r="O46" s="64"/>
      <c r="P46" s="64"/>
      <c r="Q46" s="64"/>
      <c r="R46" s="64"/>
      <c r="S46" s="64"/>
      <c r="T46" s="64"/>
      <c r="U46" s="64"/>
      <c r="V46" s="64"/>
      <c r="W46" s="64"/>
      <c r="X46" s="64"/>
      <c r="Y46" s="64"/>
      <c r="Z46" s="64"/>
      <c r="AA46" s="64"/>
      <c r="AB46" s="64"/>
    </row>
    <row r="47" spans="1:28" ht="15.75" x14ac:dyDescent="0.3">
      <c r="A47" t="s">
        <v>16</v>
      </c>
      <c r="B47">
        <v>3</v>
      </c>
      <c r="C47" t="s">
        <v>136</v>
      </c>
      <c r="D47" t="s">
        <v>121</v>
      </c>
      <c r="E47" t="s">
        <v>2</v>
      </c>
      <c r="F47" t="s">
        <v>128</v>
      </c>
      <c r="G47" s="67">
        <f>VLOOKUP($A47,Detail,'Data Setup-for-Lookup'!$J$1,FALSE)</f>
        <v>0</v>
      </c>
      <c r="H47" s="67">
        <f>VLOOKUP($A47,DetailOct,'Data Setup-for-Lookup'!$J$1,FALSE)</f>
        <v>0</v>
      </c>
      <c r="I47" s="67"/>
      <c r="J47" s="67"/>
      <c r="K47" s="67">
        <f>VLOOKUP($A47,DetailApr,'Data Setup-for-Lookup'!J$1,FALSE)</f>
        <v>630</v>
      </c>
      <c r="L47" s="64"/>
      <c r="M47" s="64"/>
      <c r="N47" s="64"/>
      <c r="O47" s="64"/>
      <c r="P47" s="64"/>
      <c r="Q47" s="64"/>
      <c r="R47" s="64"/>
      <c r="S47" s="64"/>
      <c r="T47" s="64"/>
      <c r="U47" s="64"/>
      <c r="V47" s="64"/>
      <c r="W47" s="64"/>
      <c r="X47" s="64"/>
      <c r="Y47" s="64"/>
      <c r="Z47" s="64"/>
      <c r="AA47" s="64"/>
      <c r="AB47" s="64"/>
    </row>
    <row r="48" spans="1:28" ht="15.75" x14ac:dyDescent="0.3">
      <c r="A48" t="s">
        <v>16</v>
      </c>
      <c r="B48">
        <v>3</v>
      </c>
      <c r="C48" t="s">
        <v>136</v>
      </c>
      <c r="D48" t="s">
        <v>121</v>
      </c>
      <c r="E48" t="s">
        <v>2</v>
      </c>
      <c r="F48" t="s">
        <v>129</v>
      </c>
      <c r="G48" s="67">
        <f>VLOOKUP($A48,Detail,'Data Setup-for-Lookup'!$K$1,FALSE)</f>
        <v>0</v>
      </c>
      <c r="H48" s="67">
        <f>VLOOKUP($A48,DetailOct,'Data Setup-for-Lookup'!$K$1,FALSE)</f>
        <v>0</v>
      </c>
      <c r="I48" s="67"/>
      <c r="J48" s="67"/>
      <c r="K48" s="67">
        <f>VLOOKUP($A48,DetailApr,'Data Setup-for-Lookup'!K$1,FALSE)</f>
        <v>0</v>
      </c>
      <c r="L48" s="64"/>
      <c r="M48" s="64"/>
      <c r="N48" s="64"/>
      <c r="O48" s="64"/>
      <c r="P48" s="64"/>
      <c r="Q48" s="64"/>
      <c r="R48" s="64"/>
      <c r="S48" s="64"/>
      <c r="T48" s="64"/>
      <c r="U48" s="64"/>
      <c r="V48" s="64"/>
      <c r="W48" s="64"/>
      <c r="X48" s="64"/>
      <c r="Y48" s="64"/>
      <c r="Z48" s="64"/>
      <c r="AA48" s="64"/>
      <c r="AB48" s="64"/>
    </row>
    <row r="49" spans="1:28" ht="15.75" x14ac:dyDescent="0.3">
      <c r="A49" t="s">
        <v>16</v>
      </c>
      <c r="B49">
        <v>3</v>
      </c>
      <c r="C49" t="s">
        <v>136</v>
      </c>
      <c r="D49" t="s">
        <v>121</v>
      </c>
      <c r="E49" t="s">
        <v>2</v>
      </c>
      <c r="F49" t="s">
        <v>130</v>
      </c>
      <c r="G49" s="67">
        <f>VLOOKUP($A49,Detail,'Data Setup-for-Lookup'!$L$1,FALSE)</f>
        <v>0</v>
      </c>
      <c r="H49" s="67">
        <f>VLOOKUP($A49,DetailOct,'Data Setup-for-Lookup'!$L$1,FALSE)</f>
        <v>0</v>
      </c>
      <c r="I49" s="67"/>
      <c r="J49" s="67"/>
      <c r="K49" s="67">
        <f>VLOOKUP($A49,DetailApr,'Data Setup-for-Lookup'!L$1,FALSE)</f>
        <v>0</v>
      </c>
      <c r="L49" s="64"/>
      <c r="M49" s="64"/>
      <c r="N49" s="64"/>
      <c r="O49" s="64"/>
      <c r="P49" s="64"/>
      <c r="Q49" s="64"/>
      <c r="R49" s="64"/>
      <c r="S49" s="64"/>
      <c r="T49" s="64"/>
      <c r="U49" s="64"/>
      <c r="V49" s="64"/>
      <c r="W49" s="64"/>
      <c r="X49" s="64"/>
      <c r="Y49" s="64"/>
      <c r="Z49" s="64"/>
      <c r="AA49" s="64"/>
      <c r="AB49" s="64"/>
    </row>
    <row r="50" spans="1:28" ht="15.75" x14ac:dyDescent="0.3">
      <c r="A50" t="s">
        <v>16</v>
      </c>
      <c r="B50">
        <v>3</v>
      </c>
      <c r="C50" t="s">
        <v>136</v>
      </c>
      <c r="D50" t="s">
        <v>121</v>
      </c>
      <c r="E50" t="s">
        <v>2</v>
      </c>
      <c r="F50" t="s">
        <v>131</v>
      </c>
      <c r="G50" s="67">
        <f>VLOOKUP($A50,Detail,'Data Setup-for-Lookup'!$M$1,FALSE)</f>
        <v>0</v>
      </c>
      <c r="H50" s="67">
        <f>VLOOKUP($A50,DetailOct,'Data Setup-for-Lookup'!$M$1,FALSE)</f>
        <v>0</v>
      </c>
      <c r="I50" s="67"/>
      <c r="J50" s="67"/>
      <c r="K50" s="67">
        <f>VLOOKUP($A50,DetailApr,'Data Setup-for-Lookup'!M$1,FALSE)</f>
        <v>0</v>
      </c>
      <c r="L50" s="64"/>
      <c r="M50" s="64"/>
      <c r="N50" s="64"/>
      <c r="O50" s="64"/>
      <c r="P50" s="64"/>
      <c r="Q50" s="64"/>
      <c r="R50" s="64"/>
      <c r="S50" s="64"/>
      <c r="T50" s="64"/>
      <c r="U50" s="64"/>
      <c r="V50" s="64"/>
      <c r="W50" s="64"/>
      <c r="X50" s="64"/>
      <c r="Y50" s="64"/>
      <c r="Z50" s="64"/>
      <c r="AA50" s="64"/>
      <c r="AB50" s="64"/>
    </row>
    <row r="51" spans="1:28" ht="15.75" x14ac:dyDescent="0.3">
      <c r="A51" t="s">
        <v>16</v>
      </c>
      <c r="B51">
        <v>3</v>
      </c>
      <c r="C51" t="s">
        <v>136</v>
      </c>
      <c r="D51" t="s">
        <v>121</v>
      </c>
      <c r="E51" t="s">
        <v>2</v>
      </c>
      <c r="F51" t="s">
        <v>132</v>
      </c>
      <c r="G51" s="67">
        <f>VLOOKUP($A51,Detail,'Data Setup-for-Lookup'!$N$1,FALSE)</f>
        <v>0</v>
      </c>
      <c r="H51" s="67">
        <f>VLOOKUP($A51,DetailOct,'Data Setup-for-Lookup'!$N$1,FALSE)</f>
        <v>0</v>
      </c>
      <c r="I51" s="67"/>
      <c r="J51" s="67"/>
      <c r="K51" s="67">
        <f>VLOOKUP($A51,DetailApr,'Data Setup-for-Lookup'!N$1,FALSE)</f>
        <v>0</v>
      </c>
      <c r="L51" s="64"/>
      <c r="M51" s="64"/>
      <c r="N51" s="64"/>
      <c r="O51" s="64"/>
      <c r="P51" s="64"/>
      <c r="Q51" s="64"/>
      <c r="R51" s="64"/>
      <c r="S51" s="64"/>
      <c r="T51" s="64"/>
      <c r="U51" s="64"/>
      <c r="V51" s="64"/>
      <c r="W51" s="64"/>
      <c r="X51" s="64"/>
      <c r="Y51" s="64"/>
      <c r="Z51" s="64"/>
      <c r="AA51" s="64"/>
      <c r="AB51" s="64"/>
    </row>
    <row r="52" spans="1:28" ht="15.75" x14ac:dyDescent="0.3">
      <c r="A52" t="s">
        <v>16</v>
      </c>
      <c r="B52">
        <v>3</v>
      </c>
      <c r="C52" t="s">
        <v>136</v>
      </c>
      <c r="D52" t="s">
        <v>121</v>
      </c>
      <c r="E52" t="s">
        <v>2</v>
      </c>
      <c r="F52" t="s">
        <v>133</v>
      </c>
      <c r="G52" s="67">
        <f>VLOOKUP($A52,Detail,'Data Setup-for-Lookup'!$O$1,FALSE)</f>
        <v>106</v>
      </c>
      <c r="H52" s="67">
        <f>VLOOKUP($A52,DetailOct,'Data Setup-for-Lookup'!$O$1,FALSE)</f>
        <v>0</v>
      </c>
      <c r="I52" s="67"/>
      <c r="J52" s="67"/>
      <c r="K52" s="67">
        <f>VLOOKUP($A52,DetailApr,'Data Setup-for-Lookup'!O$1,FALSE)</f>
        <v>0</v>
      </c>
      <c r="L52" s="64"/>
      <c r="M52" s="64"/>
      <c r="N52" s="64"/>
      <c r="O52" s="64"/>
      <c r="P52" s="64"/>
      <c r="Q52" s="64"/>
      <c r="R52" s="64"/>
      <c r="S52" s="64"/>
      <c r="T52" s="64"/>
      <c r="U52" s="64"/>
      <c r="V52" s="64"/>
      <c r="W52" s="64"/>
      <c r="X52" s="64"/>
      <c r="Y52" s="64"/>
      <c r="Z52" s="64"/>
      <c r="AA52" s="64"/>
      <c r="AB52" s="64"/>
    </row>
    <row r="53" spans="1:28" ht="15.75" x14ac:dyDescent="0.3">
      <c r="A53" t="s">
        <v>16</v>
      </c>
      <c r="B53">
        <v>3</v>
      </c>
      <c r="C53" t="s">
        <v>136</v>
      </c>
      <c r="D53" t="s">
        <v>121</v>
      </c>
      <c r="E53" t="s">
        <v>2</v>
      </c>
      <c r="F53" t="s">
        <v>134</v>
      </c>
      <c r="G53" s="67">
        <f>VLOOKUP($A53,Detail,'Data Setup-for-Lookup'!$P$1,FALSE)</f>
        <v>0</v>
      </c>
      <c r="H53" s="67">
        <f>VLOOKUP($A53,DetailOct,'Data Setup-for-Lookup'!$P$1,FALSE)</f>
        <v>0</v>
      </c>
      <c r="I53" s="67"/>
      <c r="J53" s="67"/>
      <c r="K53" s="67">
        <f>VLOOKUP($A53,DetailApr,'Data Setup-for-Lookup'!P$1,FALSE)</f>
        <v>0</v>
      </c>
      <c r="L53" s="64"/>
      <c r="M53" s="64"/>
      <c r="N53" s="64"/>
      <c r="O53" s="64"/>
      <c r="P53" s="64"/>
      <c r="Q53" s="64"/>
      <c r="R53" s="64"/>
      <c r="S53" s="64"/>
      <c r="T53" s="64"/>
      <c r="U53" s="64"/>
      <c r="V53" s="64"/>
      <c r="W53" s="64"/>
      <c r="X53" s="64"/>
      <c r="Y53" s="64"/>
      <c r="Z53" s="64"/>
      <c r="AA53" s="64"/>
      <c r="AB53" s="64"/>
    </row>
    <row r="54" spans="1:28" ht="15.75" x14ac:dyDescent="0.3">
      <c r="A54" t="s">
        <v>16</v>
      </c>
      <c r="B54">
        <v>3</v>
      </c>
      <c r="C54" t="s">
        <v>136</v>
      </c>
      <c r="D54" t="s">
        <v>121</v>
      </c>
      <c r="E54" t="s">
        <v>2</v>
      </c>
      <c r="F54" t="s">
        <v>10</v>
      </c>
      <c r="G54" s="67">
        <f>VLOOKUP($A54,Detail,'Data Setup-for-Lookup'!$Q$1,FALSE)</f>
        <v>0</v>
      </c>
      <c r="H54" s="67">
        <f>VLOOKUP($A54,DetailOct,'Data Setup-for-Lookup'!$Q$1,FALSE)</f>
        <v>0</v>
      </c>
      <c r="I54" s="67"/>
      <c r="J54" s="67"/>
      <c r="K54" s="67">
        <f>VLOOKUP($A54,DetailApr,'Data Setup-for-Lookup'!Q$1,FALSE)</f>
        <v>0</v>
      </c>
      <c r="L54" s="64"/>
      <c r="M54" s="64"/>
      <c r="N54" s="64"/>
      <c r="O54" s="64"/>
      <c r="P54" s="64"/>
      <c r="Q54" s="64"/>
      <c r="R54" s="64"/>
      <c r="S54" s="64"/>
      <c r="T54" s="64"/>
      <c r="U54" s="64"/>
      <c r="V54" s="64"/>
      <c r="W54" s="64"/>
      <c r="X54" s="64"/>
      <c r="Y54" s="64"/>
      <c r="Z54" s="64"/>
      <c r="AA54" s="64"/>
      <c r="AB54" s="64"/>
    </row>
    <row r="55" spans="1:28" ht="15.75" x14ac:dyDescent="0.3">
      <c r="A55" t="s">
        <v>16</v>
      </c>
      <c r="B55">
        <v>3</v>
      </c>
      <c r="C55" t="s">
        <v>136</v>
      </c>
      <c r="D55" t="s">
        <v>121</v>
      </c>
      <c r="E55" t="s">
        <v>135</v>
      </c>
      <c r="F55" t="s">
        <v>123</v>
      </c>
      <c r="G55" s="67">
        <f>VLOOKUP($A55,Detail,'Data Setup-for-Lookup'!$R$1,FALSE)</f>
        <v>14701</v>
      </c>
      <c r="H55" s="67">
        <f>VLOOKUP($A55,DetailOct,'Data Setup-for-Lookup'!$R$1,FALSE)</f>
        <v>1905</v>
      </c>
      <c r="I55" s="67"/>
      <c r="J55" s="67"/>
      <c r="K55" s="67">
        <f>VLOOKUP($A55,DetailApr,'Data Setup-for-Lookup'!R$1,FALSE)</f>
        <v>10725</v>
      </c>
      <c r="L55" s="64"/>
      <c r="M55" s="64"/>
      <c r="N55" s="64"/>
      <c r="O55" s="64"/>
      <c r="P55" s="64"/>
      <c r="Q55" s="64"/>
      <c r="R55" s="64"/>
      <c r="S55" s="64"/>
      <c r="T55" s="64"/>
      <c r="U55" s="64"/>
      <c r="V55" s="64"/>
      <c r="W55" s="64"/>
      <c r="X55" s="64"/>
      <c r="Y55" s="64"/>
      <c r="Z55" s="64"/>
      <c r="AA55" s="64"/>
      <c r="AB55" s="64"/>
    </row>
    <row r="56" spans="1:28" ht="15.75" x14ac:dyDescent="0.3">
      <c r="A56" t="s">
        <v>16</v>
      </c>
      <c r="B56">
        <v>3</v>
      </c>
      <c r="C56" t="s">
        <v>136</v>
      </c>
      <c r="D56" t="s">
        <v>186</v>
      </c>
      <c r="E56" t="s">
        <v>187</v>
      </c>
      <c r="F56" t="s">
        <v>123</v>
      </c>
      <c r="G56" s="67">
        <f>VLOOKUP($A56,Detail,'Data Setup-for-Lookup'!$S$1,FALSE)</f>
        <v>57319.33</v>
      </c>
      <c r="H56" s="67">
        <f>VLOOKUP($A56,DetailOct,'Data Setup-for-Lookup'!$S$1,FALSE)</f>
        <v>42150.63</v>
      </c>
      <c r="I56" s="67">
        <f>VLOOKUP($A56,DetailJan,'Data Setup-for-Lookup'!$S$1,FALSE)</f>
        <v>2864.34</v>
      </c>
      <c r="J56" s="67">
        <f>VLOOKUP($A56,DetailApr,'Data Setup-for-Lookup'!$S$1,FALSE)</f>
        <v>51041.150991048838</v>
      </c>
      <c r="K56" s="67">
        <f>VLOOKUP($A56,DetailApr,'Data Setup-for-Lookup'!S$1,FALSE)</f>
        <v>51041.150991048838</v>
      </c>
      <c r="L56" s="64"/>
      <c r="M56" s="64"/>
      <c r="N56" s="64"/>
      <c r="O56" s="64"/>
      <c r="P56" s="64"/>
      <c r="Q56" s="64"/>
      <c r="R56" s="64"/>
      <c r="S56" s="64"/>
      <c r="T56" s="64"/>
      <c r="U56" s="64"/>
      <c r="V56" s="64"/>
      <c r="W56" s="64"/>
      <c r="X56" s="64"/>
      <c r="Y56" s="64"/>
      <c r="Z56" s="64"/>
      <c r="AA56" s="64"/>
      <c r="AB56" s="64"/>
    </row>
    <row r="57" spans="1:28" ht="15.75" x14ac:dyDescent="0.3">
      <c r="A57" t="s">
        <v>74</v>
      </c>
      <c r="B57">
        <v>4</v>
      </c>
      <c r="C57" t="s">
        <v>136</v>
      </c>
      <c r="D57" t="s">
        <v>121</v>
      </c>
      <c r="E57" t="s">
        <v>122</v>
      </c>
      <c r="F57" t="s">
        <v>123</v>
      </c>
      <c r="G57" s="67">
        <f>VLOOKUP($A58,Detail,'Data Setup-for-Lookup'!B$1,FALSE)</f>
        <v>2694.52</v>
      </c>
      <c r="H57" s="67">
        <f>VLOOKUP($A57,DetailOct,'Data Setup-for-Lookup'!B$1,FALSE)</f>
        <v>2264.75</v>
      </c>
      <c r="I57" s="67"/>
      <c r="J57" s="67"/>
      <c r="K57" s="67">
        <f>VLOOKUP($A57,DetailApr,'Data Setup-for-Lookup'!B$1,FALSE)</f>
        <v>2715.74</v>
      </c>
      <c r="L57" s="64"/>
      <c r="M57" s="64"/>
      <c r="N57" s="64"/>
      <c r="O57" s="64"/>
      <c r="P57" s="64"/>
      <c r="Q57" s="64"/>
      <c r="R57" s="64"/>
      <c r="S57" s="64"/>
      <c r="T57" s="64"/>
      <c r="U57" s="64"/>
      <c r="V57" s="64"/>
      <c r="W57" s="64"/>
      <c r="X57" s="64"/>
      <c r="Y57" s="64"/>
      <c r="Z57" s="64"/>
      <c r="AA57" s="64"/>
      <c r="AB57" s="64"/>
    </row>
    <row r="58" spans="1:28" ht="15.75" x14ac:dyDescent="0.3">
      <c r="A58" t="s">
        <v>74</v>
      </c>
      <c r="B58">
        <v>4</v>
      </c>
      <c r="C58" t="s">
        <v>136</v>
      </c>
      <c r="D58" t="s">
        <v>121</v>
      </c>
      <c r="E58" t="s">
        <v>124</v>
      </c>
      <c r="F58" t="s">
        <v>1</v>
      </c>
      <c r="G58" s="67">
        <f>VLOOKUP($A59,Detail,'Data Setup-for-Lookup'!C$1,FALSE)</f>
        <v>343.1</v>
      </c>
      <c r="H58" s="67">
        <f>VLOOKUP($A58,DetailOct,'Data Setup-for-Lookup'!$C$1,FALSE)</f>
        <v>279.18</v>
      </c>
      <c r="I58" s="67"/>
      <c r="J58" s="67"/>
      <c r="K58" s="67">
        <f>VLOOKUP($A58,DetailApr,'Data Setup-for-Lookup'!C$1,FALSE)</f>
        <v>441.41</v>
      </c>
      <c r="L58" s="64"/>
      <c r="M58" s="64"/>
      <c r="N58" s="64"/>
      <c r="O58" s="64"/>
      <c r="P58" s="64"/>
      <c r="Q58" s="64"/>
      <c r="R58" s="64"/>
      <c r="S58" s="64"/>
      <c r="T58" s="64"/>
      <c r="U58" s="64"/>
      <c r="V58" s="64"/>
      <c r="W58" s="64"/>
      <c r="X58" s="64"/>
      <c r="Y58" s="64"/>
      <c r="Z58" s="64"/>
      <c r="AA58" s="64"/>
      <c r="AB58" s="64"/>
    </row>
    <row r="59" spans="1:28" ht="15.75" x14ac:dyDescent="0.3">
      <c r="A59" t="s">
        <v>74</v>
      </c>
      <c r="B59">
        <v>4</v>
      </c>
      <c r="C59" t="s">
        <v>136</v>
      </c>
      <c r="D59" t="s">
        <v>121</v>
      </c>
      <c r="E59" t="s">
        <v>124</v>
      </c>
      <c r="F59" t="s">
        <v>12</v>
      </c>
      <c r="G59" s="67">
        <f>VLOOKUP($A60,Detail,'Data Setup-for-Lookup'!D$1,FALSE)</f>
        <v>0</v>
      </c>
      <c r="H59" s="67">
        <f>VLOOKUP($A60,DetailOct,'Data Setup-for-Lookup'!$D$1,FALSE)</f>
        <v>0</v>
      </c>
      <c r="I59" s="67"/>
      <c r="J59" s="67"/>
      <c r="K59" s="67">
        <f>VLOOKUP($A59,DetailApr,'Data Setup-for-Lookup'!D$1,FALSE)</f>
        <v>0</v>
      </c>
      <c r="L59" s="64"/>
      <c r="M59" s="64"/>
      <c r="N59" s="64"/>
      <c r="O59" s="64"/>
      <c r="P59" s="64"/>
      <c r="Q59" s="64"/>
      <c r="R59" s="64"/>
      <c r="S59" s="64"/>
      <c r="T59" s="64"/>
      <c r="U59" s="64"/>
      <c r="V59" s="64"/>
      <c r="W59" s="64"/>
      <c r="X59" s="64"/>
      <c r="Y59" s="64"/>
      <c r="Z59" s="64"/>
      <c r="AA59" s="64"/>
      <c r="AB59" s="64"/>
    </row>
    <row r="60" spans="1:28" ht="15.75" x14ac:dyDescent="0.3">
      <c r="A60" t="s">
        <v>74</v>
      </c>
      <c r="B60">
        <v>4</v>
      </c>
      <c r="C60" t="s">
        <v>136</v>
      </c>
      <c r="D60" t="s">
        <v>121</v>
      </c>
      <c r="E60" t="s">
        <v>124</v>
      </c>
      <c r="F60" t="s">
        <v>13</v>
      </c>
      <c r="G60" s="67">
        <f>VLOOKUP($A61,Detail,'Data Setup-for-Lookup'!E$1,FALSE)</f>
        <v>30.58</v>
      </c>
      <c r="H60" s="67">
        <f>VLOOKUP($A61,DetailOct,'Data Setup-for-Lookup'!$E$1,FALSE)</f>
        <v>0</v>
      </c>
      <c r="I60" s="67"/>
      <c r="J60" s="67"/>
      <c r="K60" s="67">
        <f>VLOOKUP($A60,DetailApr,'Data Setup-for-Lookup'!E$1,FALSE)</f>
        <v>0</v>
      </c>
      <c r="L60" s="64"/>
      <c r="M60" s="64"/>
      <c r="N60" s="64"/>
      <c r="O60" s="64"/>
      <c r="P60" s="64"/>
      <c r="Q60" s="64"/>
      <c r="R60" s="64"/>
      <c r="S60" s="64"/>
      <c r="T60" s="64"/>
      <c r="U60" s="64"/>
      <c r="V60" s="64"/>
      <c r="W60" s="64"/>
      <c r="X60" s="64"/>
      <c r="Y60" s="64"/>
      <c r="Z60" s="64"/>
      <c r="AA60" s="64"/>
      <c r="AB60" s="64"/>
    </row>
    <row r="61" spans="1:28" ht="15.75" x14ac:dyDescent="0.3">
      <c r="A61" t="s">
        <v>74</v>
      </c>
      <c r="B61">
        <v>4</v>
      </c>
      <c r="C61" t="s">
        <v>136</v>
      </c>
      <c r="D61" t="s">
        <v>121</v>
      </c>
      <c r="E61" t="s">
        <v>124</v>
      </c>
      <c r="F61" t="s">
        <v>75</v>
      </c>
      <c r="G61" s="67">
        <f>VLOOKUP($A62,Detail,'Data Setup-for-Lookup'!F$1,FALSE)</f>
        <v>0</v>
      </c>
      <c r="H61" s="67">
        <f>VLOOKUP($A62,DetailOct,'Data Setup-for-Lookup'!$F$1,FALSE)</f>
        <v>0</v>
      </c>
      <c r="I61" s="67"/>
      <c r="J61" s="67"/>
      <c r="K61" s="67">
        <f>VLOOKUP($A61,DetailApr,'Data Setup-for-Lookup'!F$1,FALSE)</f>
        <v>0</v>
      </c>
      <c r="L61" s="64"/>
      <c r="M61" s="64"/>
      <c r="N61" s="64"/>
      <c r="O61" s="64"/>
      <c r="P61" s="64"/>
      <c r="Q61" s="64"/>
      <c r="R61" s="64"/>
      <c r="S61" s="64"/>
      <c r="T61" s="64"/>
      <c r="U61" s="64"/>
      <c r="V61" s="64"/>
      <c r="W61" s="64"/>
      <c r="X61" s="64"/>
      <c r="Y61" s="64"/>
      <c r="Z61" s="64"/>
      <c r="AA61" s="64"/>
      <c r="AB61" s="64"/>
    </row>
    <row r="62" spans="1:28" ht="15.75" x14ac:dyDescent="0.3">
      <c r="A62" t="s">
        <v>74</v>
      </c>
      <c r="B62">
        <v>4</v>
      </c>
      <c r="C62" t="s">
        <v>136</v>
      </c>
      <c r="D62" t="s">
        <v>121</v>
      </c>
      <c r="E62" t="s">
        <v>2</v>
      </c>
      <c r="F62" t="s">
        <v>125</v>
      </c>
      <c r="G62" s="67">
        <f>VLOOKUP($A62,Detail,'Data Setup-for-Lookup'!$G$1,FALSE)</f>
        <v>2355</v>
      </c>
      <c r="H62" s="67">
        <f>VLOOKUP($A62,DetailOct,'Data Setup-for-Lookup'!$G$1,FALSE)</f>
        <v>2130</v>
      </c>
      <c r="I62" s="67"/>
      <c r="J62" s="67"/>
      <c r="K62" s="67">
        <f>VLOOKUP($A62,DetailApr,'Data Setup-for-Lookup'!G$1,FALSE)</f>
        <v>3150</v>
      </c>
      <c r="L62" s="64"/>
      <c r="M62" s="64"/>
      <c r="N62" s="64"/>
      <c r="O62" s="64"/>
      <c r="P62" s="64"/>
      <c r="Q62" s="64"/>
      <c r="R62" s="64"/>
      <c r="S62" s="64"/>
      <c r="T62" s="64"/>
      <c r="U62" s="64"/>
      <c r="V62" s="64"/>
      <c r="W62" s="64"/>
      <c r="X62" s="64"/>
      <c r="Y62" s="64"/>
      <c r="Z62" s="64"/>
      <c r="AA62" s="64"/>
      <c r="AB62" s="64"/>
    </row>
    <row r="63" spans="1:28" ht="15.75" x14ac:dyDescent="0.3">
      <c r="A63" t="s">
        <v>74</v>
      </c>
      <c r="B63">
        <v>4</v>
      </c>
      <c r="C63" t="s">
        <v>136</v>
      </c>
      <c r="D63" t="s">
        <v>121</v>
      </c>
      <c r="E63" t="s">
        <v>2</v>
      </c>
      <c r="F63" t="s">
        <v>126</v>
      </c>
      <c r="G63" s="67">
        <f>VLOOKUP($A63,Detail,'Data Setup-for-Lookup'!$H$1,FALSE)</f>
        <v>0</v>
      </c>
      <c r="H63" s="67">
        <f>VLOOKUP($A63,DetailOct,'Data Setup-for-Lookup'!$H$1,FALSE)</f>
        <v>0</v>
      </c>
      <c r="I63" s="67"/>
      <c r="J63" s="67"/>
      <c r="K63" s="67">
        <f>VLOOKUP($A63,DetailApr,'Data Setup-for-Lookup'!H$1,FALSE)</f>
        <v>0</v>
      </c>
      <c r="L63" s="64"/>
      <c r="M63" s="64"/>
      <c r="N63" s="64"/>
      <c r="O63" s="64"/>
      <c r="P63" s="64"/>
      <c r="Q63" s="64"/>
      <c r="R63" s="64"/>
      <c r="S63" s="64"/>
      <c r="T63" s="64"/>
      <c r="U63" s="64"/>
      <c r="V63" s="64"/>
      <c r="W63" s="64"/>
      <c r="X63" s="64"/>
      <c r="Y63" s="64"/>
      <c r="Z63" s="64"/>
      <c r="AA63" s="64"/>
      <c r="AB63" s="64"/>
    </row>
    <row r="64" spans="1:28" ht="15.75" x14ac:dyDescent="0.3">
      <c r="A64" t="s">
        <v>74</v>
      </c>
      <c r="B64">
        <v>4</v>
      </c>
      <c r="C64" t="s">
        <v>136</v>
      </c>
      <c r="D64" t="s">
        <v>121</v>
      </c>
      <c r="E64" t="s">
        <v>2</v>
      </c>
      <c r="F64" t="s">
        <v>127</v>
      </c>
      <c r="G64" s="67">
        <f>VLOOKUP($A64,Detail,'Data Setup-for-Lookup'!$I$1,FALSE)</f>
        <v>0</v>
      </c>
      <c r="H64" s="67">
        <f>VLOOKUP($A64,DetailOct,'Data Setup-for-Lookup'!$I$1,FALSE)</f>
        <v>0</v>
      </c>
      <c r="I64" s="67"/>
      <c r="J64" s="67"/>
      <c r="K64" s="67">
        <f>VLOOKUP($A64,DetailApr,'Data Setup-for-Lookup'!I$1,FALSE)</f>
        <v>0</v>
      </c>
      <c r="L64" s="64"/>
      <c r="M64" s="64"/>
      <c r="N64" s="64"/>
      <c r="O64" s="64"/>
      <c r="P64" s="64"/>
      <c r="Q64" s="64"/>
      <c r="R64" s="64"/>
      <c r="S64" s="64"/>
      <c r="T64" s="64"/>
      <c r="U64" s="64"/>
      <c r="V64" s="64"/>
      <c r="W64" s="64"/>
      <c r="X64" s="64"/>
      <c r="Y64" s="64"/>
      <c r="Z64" s="64"/>
      <c r="AA64" s="64"/>
      <c r="AB64" s="64"/>
    </row>
    <row r="65" spans="1:28" ht="15.75" x14ac:dyDescent="0.3">
      <c r="A65" t="s">
        <v>74</v>
      </c>
      <c r="B65">
        <v>4</v>
      </c>
      <c r="C65" t="s">
        <v>136</v>
      </c>
      <c r="D65" t="s">
        <v>121</v>
      </c>
      <c r="E65" t="s">
        <v>2</v>
      </c>
      <c r="F65" t="s">
        <v>128</v>
      </c>
      <c r="G65" s="67">
        <f>VLOOKUP($A65,Detail,'Data Setup-for-Lookup'!$J$1,FALSE)</f>
        <v>0</v>
      </c>
      <c r="H65" s="67">
        <f>VLOOKUP($A65,DetailOct,'Data Setup-for-Lookup'!$J$1,FALSE)</f>
        <v>195</v>
      </c>
      <c r="I65" s="67"/>
      <c r="J65" s="67"/>
      <c r="K65" s="67">
        <f>VLOOKUP($A65,DetailApr,'Data Setup-for-Lookup'!J$1,FALSE)</f>
        <v>0</v>
      </c>
      <c r="L65" s="64"/>
      <c r="M65" s="64"/>
      <c r="N65" s="64"/>
      <c r="O65" s="64"/>
      <c r="P65" s="64"/>
      <c r="Q65" s="64"/>
      <c r="R65" s="64"/>
      <c r="S65" s="64"/>
      <c r="T65" s="64"/>
      <c r="U65" s="64"/>
      <c r="V65" s="64"/>
      <c r="W65" s="64"/>
      <c r="X65" s="64"/>
      <c r="Y65" s="64"/>
      <c r="Z65" s="64"/>
      <c r="AA65" s="64"/>
      <c r="AB65" s="64"/>
    </row>
    <row r="66" spans="1:28" ht="15.75" x14ac:dyDescent="0.3">
      <c r="A66" t="s">
        <v>74</v>
      </c>
      <c r="B66">
        <v>4</v>
      </c>
      <c r="C66" t="s">
        <v>136</v>
      </c>
      <c r="D66" t="s">
        <v>121</v>
      </c>
      <c r="E66" t="s">
        <v>2</v>
      </c>
      <c r="F66" t="s">
        <v>129</v>
      </c>
      <c r="G66" s="67">
        <f>VLOOKUP($A66,Detail,'Data Setup-for-Lookup'!$K$1,FALSE)</f>
        <v>0</v>
      </c>
      <c r="H66" s="67">
        <f>VLOOKUP($A66,DetailOct,'Data Setup-for-Lookup'!$K$1,FALSE)</f>
        <v>0</v>
      </c>
      <c r="I66" s="67"/>
      <c r="J66" s="67"/>
      <c r="K66" s="67">
        <f>VLOOKUP($A66,DetailApr,'Data Setup-for-Lookup'!K$1,FALSE)</f>
        <v>0</v>
      </c>
      <c r="L66" s="64"/>
      <c r="M66" s="64"/>
      <c r="N66" s="64"/>
      <c r="O66" s="64"/>
      <c r="P66" s="64"/>
      <c r="Q66" s="64"/>
      <c r="R66" s="64"/>
      <c r="S66" s="64"/>
      <c r="T66" s="64"/>
      <c r="U66" s="64"/>
      <c r="V66" s="64"/>
      <c r="W66" s="64"/>
      <c r="X66" s="64"/>
      <c r="Y66" s="64"/>
      <c r="Z66" s="64"/>
      <c r="AA66" s="64"/>
      <c r="AB66" s="64"/>
    </row>
    <row r="67" spans="1:28" ht="15.75" x14ac:dyDescent="0.3">
      <c r="A67" t="s">
        <v>74</v>
      </c>
      <c r="B67">
        <v>4</v>
      </c>
      <c r="C67" t="s">
        <v>136</v>
      </c>
      <c r="D67" t="s">
        <v>121</v>
      </c>
      <c r="E67" t="s">
        <v>2</v>
      </c>
      <c r="F67" t="s">
        <v>130</v>
      </c>
      <c r="G67" s="67">
        <f>VLOOKUP($A67,Detail,'Data Setup-for-Lookup'!$L$1,FALSE)</f>
        <v>0</v>
      </c>
      <c r="H67" s="67">
        <f>VLOOKUP($A67,DetailOct,'Data Setup-for-Lookup'!$L$1,FALSE)</f>
        <v>0</v>
      </c>
      <c r="I67" s="67"/>
      <c r="J67" s="67"/>
      <c r="K67" s="67">
        <f>VLOOKUP($A67,DetailApr,'Data Setup-for-Lookup'!L$1,FALSE)</f>
        <v>0</v>
      </c>
      <c r="L67" s="64"/>
      <c r="M67" s="64"/>
      <c r="N67" s="64"/>
      <c r="O67" s="64"/>
      <c r="P67" s="64"/>
      <c r="Q67" s="64"/>
      <c r="R67" s="64"/>
      <c r="S67" s="64"/>
      <c r="T67" s="64"/>
      <c r="U67" s="64"/>
      <c r="V67" s="64"/>
      <c r="W67" s="64"/>
      <c r="X67" s="64"/>
      <c r="Y67" s="64"/>
      <c r="Z67" s="64"/>
      <c r="AA67" s="64"/>
      <c r="AB67" s="64"/>
    </row>
    <row r="68" spans="1:28" ht="15.75" x14ac:dyDescent="0.3">
      <c r="A68" t="s">
        <v>74</v>
      </c>
      <c r="B68">
        <v>4</v>
      </c>
      <c r="C68" t="s">
        <v>136</v>
      </c>
      <c r="D68" t="s">
        <v>121</v>
      </c>
      <c r="E68" t="s">
        <v>2</v>
      </c>
      <c r="F68" t="s">
        <v>131</v>
      </c>
      <c r="G68" s="67">
        <f>VLOOKUP($A68,Detail,'Data Setup-for-Lookup'!$M$1,FALSE)</f>
        <v>0</v>
      </c>
      <c r="H68" s="67">
        <f>VLOOKUP($A68,DetailOct,'Data Setup-for-Lookup'!$M$1,FALSE)</f>
        <v>0</v>
      </c>
      <c r="I68" s="67"/>
      <c r="J68" s="67"/>
      <c r="K68" s="67">
        <f>VLOOKUP($A68,DetailApr,'Data Setup-for-Lookup'!M$1,FALSE)</f>
        <v>0</v>
      </c>
      <c r="L68" s="64"/>
      <c r="M68" s="64"/>
      <c r="N68" s="64"/>
      <c r="O68" s="64"/>
      <c r="P68" s="64"/>
      <c r="Q68" s="64"/>
      <c r="R68" s="64"/>
      <c r="S68" s="64"/>
      <c r="T68" s="64"/>
      <c r="U68" s="64"/>
      <c r="V68" s="64"/>
      <c r="W68" s="64"/>
      <c r="X68" s="64"/>
      <c r="Y68" s="64"/>
      <c r="Z68" s="64"/>
      <c r="AA68" s="64"/>
      <c r="AB68" s="64"/>
    </row>
    <row r="69" spans="1:28" ht="15.75" x14ac:dyDescent="0.3">
      <c r="A69" t="s">
        <v>74</v>
      </c>
      <c r="B69">
        <v>4</v>
      </c>
      <c r="C69" t="s">
        <v>136</v>
      </c>
      <c r="D69" t="s">
        <v>121</v>
      </c>
      <c r="E69" t="s">
        <v>2</v>
      </c>
      <c r="F69" t="s">
        <v>132</v>
      </c>
      <c r="G69" s="67">
        <f>VLOOKUP($A69,Detail,'Data Setup-for-Lookup'!$N$1,FALSE)</f>
        <v>280</v>
      </c>
      <c r="H69" s="67">
        <f>VLOOKUP($A69,DetailOct,'Data Setup-for-Lookup'!$N$1,FALSE)</f>
        <v>283.95999999999998</v>
      </c>
      <c r="I69" s="67"/>
      <c r="J69" s="67"/>
      <c r="K69" s="67">
        <f>VLOOKUP($A69,DetailApr,'Data Setup-for-Lookup'!N$1,FALSE)</f>
        <v>431.39</v>
      </c>
      <c r="L69" s="64"/>
      <c r="M69" s="64"/>
      <c r="N69" s="64"/>
      <c r="O69" s="64"/>
      <c r="P69" s="64"/>
      <c r="Q69" s="64"/>
      <c r="R69" s="64"/>
      <c r="S69" s="64"/>
      <c r="T69" s="64"/>
      <c r="U69" s="64"/>
      <c r="V69" s="64"/>
      <c r="W69" s="64"/>
      <c r="X69" s="64"/>
      <c r="Y69" s="64"/>
      <c r="Z69" s="64"/>
      <c r="AA69" s="64"/>
      <c r="AB69" s="64"/>
    </row>
    <row r="70" spans="1:28" ht="15.75" x14ac:dyDescent="0.3">
      <c r="A70" t="s">
        <v>74</v>
      </c>
      <c r="B70">
        <v>4</v>
      </c>
      <c r="C70" t="s">
        <v>136</v>
      </c>
      <c r="D70" t="s">
        <v>121</v>
      </c>
      <c r="E70" t="s">
        <v>2</v>
      </c>
      <c r="F70" t="s">
        <v>133</v>
      </c>
      <c r="G70" s="67">
        <f>VLOOKUP($A70,Detail,'Data Setup-for-Lookup'!$O$1,FALSE)</f>
        <v>0</v>
      </c>
      <c r="H70" s="67">
        <f>VLOOKUP($A70,DetailOct,'Data Setup-for-Lookup'!$O$1,FALSE)</f>
        <v>0</v>
      </c>
      <c r="I70" s="67"/>
      <c r="J70" s="67"/>
      <c r="K70" s="67">
        <f>VLOOKUP($A70,DetailApr,'Data Setup-for-Lookup'!O$1,FALSE)</f>
        <v>0</v>
      </c>
    </row>
    <row r="71" spans="1:28" ht="15.75" x14ac:dyDescent="0.3">
      <c r="A71" t="s">
        <v>74</v>
      </c>
      <c r="B71">
        <v>4</v>
      </c>
      <c r="C71" t="s">
        <v>136</v>
      </c>
      <c r="D71" t="s">
        <v>121</v>
      </c>
      <c r="E71" t="s">
        <v>2</v>
      </c>
      <c r="F71" t="s">
        <v>134</v>
      </c>
      <c r="G71" s="67">
        <f>VLOOKUP($A71,Detail,'Data Setup-for-Lookup'!$P$1,FALSE)</f>
        <v>0</v>
      </c>
      <c r="H71" s="67">
        <f>VLOOKUP($A71,DetailOct,'Data Setup-for-Lookup'!$P$1,FALSE)</f>
        <v>0</v>
      </c>
      <c r="I71" s="67"/>
      <c r="J71" s="67"/>
      <c r="K71" s="67">
        <f>VLOOKUP($A71,DetailApr,'Data Setup-for-Lookup'!P$1,FALSE)</f>
        <v>0</v>
      </c>
    </row>
    <row r="72" spans="1:28" ht="15.75" x14ac:dyDescent="0.3">
      <c r="A72" t="s">
        <v>74</v>
      </c>
      <c r="B72">
        <v>4</v>
      </c>
      <c r="C72" t="s">
        <v>136</v>
      </c>
      <c r="D72" t="s">
        <v>121</v>
      </c>
      <c r="E72" t="s">
        <v>2</v>
      </c>
      <c r="F72" t="s">
        <v>10</v>
      </c>
      <c r="G72" s="67">
        <f>VLOOKUP($A72,Detail,'Data Setup-for-Lookup'!$Q$1,FALSE)</f>
        <v>0</v>
      </c>
      <c r="H72" s="67">
        <f>VLOOKUP($A72,DetailOct,'Data Setup-for-Lookup'!$Q$1,FALSE)</f>
        <v>0</v>
      </c>
      <c r="I72" s="67"/>
      <c r="J72" s="67"/>
      <c r="K72" s="67">
        <f>VLOOKUP($A72,DetailApr,'Data Setup-for-Lookup'!Q$1,FALSE)</f>
        <v>0</v>
      </c>
    </row>
    <row r="73" spans="1:28" ht="15.75" x14ac:dyDescent="0.3">
      <c r="A73" t="s">
        <v>74</v>
      </c>
      <c r="B73">
        <v>4</v>
      </c>
      <c r="C73" t="s">
        <v>136</v>
      </c>
      <c r="D73" t="s">
        <v>121</v>
      </c>
      <c r="E73" t="s">
        <v>135</v>
      </c>
      <c r="F73" t="s">
        <v>123</v>
      </c>
      <c r="G73" s="67">
        <f>VLOOKUP($A73,Detail,'Data Setup-for-Lookup'!$R$1,FALSE)</f>
        <v>2635</v>
      </c>
      <c r="H73" s="67">
        <f>VLOOKUP($A73,DetailOct,'Data Setup-for-Lookup'!$R$1,FALSE)</f>
        <v>2608.96</v>
      </c>
      <c r="I73" s="67"/>
      <c r="J73" s="67"/>
      <c r="K73" s="67">
        <f>VLOOKUP($A73,DetailApr,'Data Setup-for-Lookup'!R$1,FALSE)</f>
        <v>3581.39</v>
      </c>
    </row>
    <row r="74" spans="1:28" ht="15.75" x14ac:dyDescent="0.3">
      <c r="A74" t="s">
        <v>74</v>
      </c>
      <c r="B74">
        <v>4</v>
      </c>
      <c r="C74" t="s">
        <v>136</v>
      </c>
      <c r="D74" t="s">
        <v>186</v>
      </c>
      <c r="E74" t="s">
        <v>187</v>
      </c>
      <c r="F74" t="s">
        <v>123</v>
      </c>
      <c r="G74" s="67">
        <f>VLOOKUP($A74,Detail,'Data Setup-for-Lookup'!$S$1,FALSE)</f>
        <v>0</v>
      </c>
      <c r="H74" s="67">
        <f>VLOOKUP($A74,DetailOct,'Data Setup-for-Lookup'!$S$1,FALSE)</f>
        <v>7431.13</v>
      </c>
      <c r="I74" s="67">
        <f>VLOOKUP($A74,DetailJan,'Data Setup-for-Lookup'!$S$1,FALSE)</f>
        <v>4647.3599999999997</v>
      </c>
      <c r="J74" s="67">
        <f>VLOOKUP($A74,DetailApr,'Data Setup-for-Lookup'!$S$1,FALSE)</f>
        <v>2576.9786639056028</v>
      </c>
      <c r="K74" s="67">
        <f>VLOOKUP($A74,DetailApr,'Data Setup-for-Lookup'!S$1,FALSE)</f>
        <v>2576.9786639056028</v>
      </c>
    </row>
    <row r="75" spans="1:28" ht="15.75" x14ac:dyDescent="0.3">
      <c r="A75" t="s">
        <v>17</v>
      </c>
      <c r="B75">
        <v>5</v>
      </c>
      <c r="C75" t="s">
        <v>136</v>
      </c>
      <c r="D75" t="s">
        <v>121</v>
      </c>
      <c r="E75" t="s">
        <v>122</v>
      </c>
      <c r="F75" t="s">
        <v>123</v>
      </c>
      <c r="G75" s="67">
        <f>VLOOKUP($A76,Detail,'Data Setup-for-Lookup'!B$1,FALSE)</f>
        <v>42551.34</v>
      </c>
      <c r="H75" s="67">
        <f>VLOOKUP($A75,DetailOct,'Data Setup-for-Lookup'!B$1,FALSE)</f>
        <v>42371.75</v>
      </c>
      <c r="I75" s="67"/>
      <c r="J75" s="67"/>
      <c r="K75" s="67">
        <f>VLOOKUP($A75,DetailApr,'Data Setup-for-Lookup'!B$1,FALSE)</f>
        <v>42973</v>
      </c>
    </row>
    <row r="76" spans="1:28" ht="15.75" x14ac:dyDescent="0.3">
      <c r="A76" t="s">
        <v>17</v>
      </c>
      <c r="B76">
        <v>5</v>
      </c>
      <c r="C76" t="s">
        <v>136</v>
      </c>
      <c r="D76" t="s">
        <v>121</v>
      </c>
      <c r="E76" t="s">
        <v>124</v>
      </c>
      <c r="F76" t="s">
        <v>1</v>
      </c>
      <c r="G76" s="67">
        <f>VLOOKUP($A77,Detail,'Data Setup-for-Lookup'!C$1,FALSE)</f>
        <v>6655</v>
      </c>
      <c r="H76" s="67">
        <f>VLOOKUP($A76,DetailOct,'Data Setup-for-Lookup'!$C$1,FALSE)</f>
        <v>11222.04</v>
      </c>
      <c r="I76" s="67"/>
      <c r="J76" s="67"/>
      <c r="K76" s="67">
        <f>VLOOKUP($A76,DetailApr,'Data Setup-for-Lookup'!C$1,FALSE)</f>
        <v>6654</v>
      </c>
    </row>
    <row r="77" spans="1:28" ht="15.75" x14ac:dyDescent="0.3">
      <c r="A77" t="s">
        <v>17</v>
      </c>
      <c r="B77">
        <v>5</v>
      </c>
      <c r="C77" t="s">
        <v>136</v>
      </c>
      <c r="D77" t="s">
        <v>121</v>
      </c>
      <c r="E77" t="s">
        <v>124</v>
      </c>
      <c r="F77" t="s">
        <v>12</v>
      </c>
      <c r="G77" s="67">
        <f>VLOOKUP($A78,Detail,'Data Setup-for-Lookup'!D$1,FALSE)</f>
        <v>0</v>
      </c>
      <c r="H77" s="67">
        <f>VLOOKUP($A78,DetailOct,'Data Setup-for-Lookup'!$D$1,FALSE)</f>
        <v>0</v>
      </c>
      <c r="I77" s="67"/>
      <c r="J77" s="67"/>
      <c r="K77" s="67">
        <f>VLOOKUP($A77,DetailApr,'Data Setup-for-Lookup'!D$1,FALSE)</f>
        <v>0</v>
      </c>
    </row>
    <row r="78" spans="1:28" ht="15.75" x14ac:dyDescent="0.3">
      <c r="A78" t="s">
        <v>17</v>
      </c>
      <c r="B78">
        <v>5</v>
      </c>
      <c r="C78" t="s">
        <v>136</v>
      </c>
      <c r="D78" t="s">
        <v>121</v>
      </c>
      <c r="E78" t="s">
        <v>124</v>
      </c>
      <c r="F78" t="s">
        <v>13</v>
      </c>
      <c r="G78" s="67">
        <f>VLOOKUP($A79,Detail,'Data Setup-for-Lookup'!E$1,FALSE)</f>
        <v>0</v>
      </c>
      <c r="H78" s="67">
        <f>VLOOKUP($A79,DetailOct,'Data Setup-for-Lookup'!$E$1,FALSE)</f>
        <v>0</v>
      </c>
      <c r="I78" s="67"/>
      <c r="J78" s="67"/>
      <c r="K78" s="67">
        <f>VLOOKUP($A78,DetailApr,'Data Setup-for-Lookup'!E$1,FALSE)</f>
        <v>0</v>
      </c>
    </row>
    <row r="79" spans="1:28" ht="15.75" x14ac:dyDescent="0.3">
      <c r="A79" t="s">
        <v>17</v>
      </c>
      <c r="B79">
        <v>5</v>
      </c>
      <c r="C79" t="s">
        <v>136</v>
      </c>
      <c r="D79" t="s">
        <v>121</v>
      </c>
      <c r="E79" t="s">
        <v>124</v>
      </c>
      <c r="F79" t="s">
        <v>75</v>
      </c>
      <c r="G79" s="67">
        <f>VLOOKUP($A80,Detail,'Data Setup-for-Lookup'!F$1,FALSE)</f>
        <v>0</v>
      </c>
      <c r="H79" s="67">
        <f>VLOOKUP($A80,DetailOct,'Data Setup-for-Lookup'!$F$1,FALSE)</f>
        <v>0</v>
      </c>
      <c r="I79" s="67"/>
      <c r="J79" s="67"/>
      <c r="K79" s="67">
        <f>VLOOKUP($A79,DetailApr,'Data Setup-for-Lookup'!F$1,FALSE)</f>
        <v>0</v>
      </c>
    </row>
    <row r="80" spans="1:28" ht="15.75" x14ac:dyDescent="0.3">
      <c r="A80" t="s">
        <v>17</v>
      </c>
      <c r="B80">
        <v>5</v>
      </c>
      <c r="C80" t="s">
        <v>136</v>
      </c>
      <c r="D80" t="s">
        <v>121</v>
      </c>
      <c r="E80" t="s">
        <v>2</v>
      </c>
      <c r="F80" t="s">
        <v>125</v>
      </c>
      <c r="G80" s="67">
        <f>VLOOKUP($A80,Detail,'Data Setup-for-Lookup'!$G$1,FALSE)</f>
        <v>23895</v>
      </c>
      <c r="H80" s="67">
        <f>VLOOKUP($A80,DetailOct,'Data Setup-for-Lookup'!$G$1,FALSE)</f>
        <v>42000</v>
      </c>
      <c r="I80" s="67"/>
      <c r="J80" s="67"/>
      <c r="K80" s="67">
        <f>VLOOKUP($A80,DetailApr,'Data Setup-for-Lookup'!G$1,FALSE)</f>
        <v>40620</v>
      </c>
    </row>
    <row r="81" spans="1:11" ht="15.75" x14ac:dyDescent="0.3">
      <c r="A81" t="s">
        <v>17</v>
      </c>
      <c r="B81">
        <v>5</v>
      </c>
      <c r="C81" t="s">
        <v>136</v>
      </c>
      <c r="D81" t="s">
        <v>121</v>
      </c>
      <c r="E81" t="s">
        <v>2</v>
      </c>
      <c r="F81" t="s">
        <v>126</v>
      </c>
      <c r="G81" s="67">
        <f>VLOOKUP($A81,Detail,'Data Setup-for-Lookup'!$H$1,FALSE)</f>
        <v>3870</v>
      </c>
      <c r="H81" s="67">
        <f>VLOOKUP($A81,DetailOct,'Data Setup-for-Lookup'!$H$1,FALSE)</f>
        <v>8400</v>
      </c>
      <c r="I81" s="67"/>
      <c r="J81" s="67"/>
      <c r="K81" s="67">
        <f>VLOOKUP($A81,DetailApr,'Data Setup-for-Lookup'!H$1,FALSE)</f>
        <v>9150</v>
      </c>
    </row>
    <row r="82" spans="1:11" ht="15.75" x14ac:dyDescent="0.3">
      <c r="A82" t="s">
        <v>17</v>
      </c>
      <c r="B82">
        <v>5</v>
      </c>
      <c r="C82" t="s">
        <v>136</v>
      </c>
      <c r="D82" t="s">
        <v>121</v>
      </c>
      <c r="E82" t="s">
        <v>2</v>
      </c>
      <c r="F82" t="s">
        <v>127</v>
      </c>
      <c r="G82" s="67">
        <f>VLOOKUP($A82,Detail,'Data Setup-for-Lookup'!$I$1,FALSE)</f>
        <v>0</v>
      </c>
      <c r="H82" s="67">
        <f>VLOOKUP($A82,DetailOct,'Data Setup-for-Lookup'!$I$1,FALSE)</f>
        <v>0</v>
      </c>
      <c r="I82" s="67"/>
      <c r="J82" s="67"/>
      <c r="K82" s="67">
        <f>VLOOKUP($A82,DetailApr,'Data Setup-for-Lookup'!I$1,FALSE)</f>
        <v>0</v>
      </c>
    </row>
    <row r="83" spans="1:11" ht="15.75" x14ac:dyDescent="0.3">
      <c r="A83" t="s">
        <v>17</v>
      </c>
      <c r="B83">
        <v>5</v>
      </c>
      <c r="C83" t="s">
        <v>136</v>
      </c>
      <c r="D83" t="s">
        <v>121</v>
      </c>
      <c r="E83" t="s">
        <v>2</v>
      </c>
      <c r="F83" t="s">
        <v>128</v>
      </c>
      <c r="G83" s="67">
        <f>VLOOKUP($A83,Detail,'Data Setup-for-Lookup'!$J$1,FALSE)</f>
        <v>0</v>
      </c>
      <c r="H83" s="67">
        <f>VLOOKUP($A83,DetailOct,'Data Setup-for-Lookup'!$J$1,FALSE)</f>
        <v>0</v>
      </c>
      <c r="I83" s="67"/>
      <c r="J83" s="67"/>
      <c r="K83" s="67">
        <f>VLOOKUP($A83,DetailApr,'Data Setup-for-Lookup'!J$1,FALSE)</f>
        <v>0</v>
      </c>
    </row>
    <row r="84" spans="1:11" ht="15.75" x14ac:dyDescent="0.3">
      <c r="A84" t="s">
        <v>17</v>
      </c>
      <c r="B84">
        <v>5</v>
      </c>
      <c r="C84" t="s">
        <v>136</v>
      </c>
      <c r="D84" t="s">
        <v>121</v>
      </c>
      <c r="E84" t="s">
        <v>2</v>
      </c>
      <c r="F84" t="s">
        <v>129</v>
      </c>
      <c r="G84" s="67">
        <f>VLOOKUP($A84,Detail,'Data Setup-for-Lookup'!$K$1,FALSE)</f>
        <v>0</v>
      </c>
      <c r="H84" s="67">
        <f>VLOOKUP($A84,DetailOct,'Data Setup-for-Lookup'!$K$1,FALSE)</f>
        <v>0</v>
      </c>
      <c r="I84" s="67"/>
      <c r="J84" s="67"/>
      <c r="K84" s="67">
        <f>VLOOKUP($A84,DetailApr,'Data Setup-for-Lookup'!K$1,FALSE)</f>
        <v>0</v>
      </c>
    </row>
    <row r="85" spans="1:11" ht="15.75" x14ac:dyDescent="0.3">
      <c r="A85" t="s">
        <v>17</v>
      </c>
      <c r="B85">
        <v>5</v>
      </c>
      <c r="C85" t="s">
        <v>136</v>
      </c>
      <c r="D85" t="s">
        <v>121</v>
      </c>
      <c r="E85" t="s">
        <v>2</v>
      </c>
      <c r="F85" t="s">
        <v>130</v>
      </c>
      <c r="G85" s="67">
        <f>VLOOKUP($A85,Detail,'Data Setup-for-Lookup'!$L$1,FALSE)</f>
        <v>0</v>
      </c>
      <c r="H85" s="67">
        <f>VLOOKUP($A85,DetailOct,'Data Setup-for-Lookup'!$L$1,FALSE)</f>
        <v>0</v>
      </c>
      <c r="I85" s="67"/>
      <c r="J85" s="67"/>
      <c r="K85" s="67">
        <f>VLOOKUP($A85,DetailApr,'Data Setup-for-Lookup'!L$1,FALSE)</f>
        <v>0</v>
      </c>
    </row>
    <row r="86" spans="1:11" ht="15.75" x14ac:dyDescent="0.3">
      <c r="A86" t="s">
        <v>17</v>
      </c>
      <c r="B86">
        <v>5</v>
      </c>
      <c r="C86" t="s">
        <v>136</v>
      </c>
      <c r="D86" t="s">
        <v>121</v>
      </c>
      <c r="E86" t="s">
        <v>2</v>
      </c>
      <c r="F86" t="s">
        <v>131</v>
      </c>
      <c r="G86" s="67">
        <f>VLOOKUP($A86,Detail,'Data Setup-for-Lookup'!$M$1,FALSE)</f>
        <v>0</v>
      </c>
      <c r="H86" s="67">
        <f>VLOOKUP($A86,DetailOct,'Data Setup-for-Lookup'!$M$1,FALSE)</f>
        <v>0</v>
      </c>
      <c r="I86" s="67"/>
      <c r="J86" s="67"/>
      <c r="K86" s="67">
        <f>VLOOKUP($A86,DetailApr,'Data Setup-for-Lookup'!M$1,FALSE)</f>
        <v>0</v>
      </c>
    </row>
    <row r="87" spans="1:11" ht="15.75" x14ac:dyDescent="0.3">
      <c r="A87" t="s">
        <v>17</v>
      </c>
      <c r="B87">
        <v>5</v>
      </c>
      <c r="C87" t="s">
        <v>136</v>
      </c>
      <c r="D87" t="s">
        <v>121</v>
      </c>
      <c r="E87" t="s">
        <v>2</v>
      </c>
      <c r="F87" t="s">
        <v>132</v>
      </c>
      <c r="G87" s="67">
        <f>VLOOKUP($A87,Detail,'Data Setup-for-Lookup'!$N$1,FALSE)</f>
        <v>492</v>
      </c>
      <c r="H87" s="67">
        <f>VLOOKUP($A87,DetailOct,'Data Setup-for-Lookup'!$N$1,FALSE)</f>
        <v>537.91999999999996</v>
      </c>
      <c r="I87" s="67"/>
      <c r="J87" s="67"/>
      <c r="K87" s="67">
        <f>VLOOKUP($A87,DetailApr,'Data Setup-for-Lookup'!N$1,FALSE)</f>
        <v>568.37</v>
      </c>
    </row>
    <row r="88" spans="1:11" ht="15.75" x14ac:dyDescent="0.3">
      <c r="A88" t="s">
        <v>17</v>
      </c>
      <c r="B88">
        <v>5</v>
      </c>
      <c r="C88" t="s">
        <v>136</v>
      </c>
      <c r="D88" t="s">
        <v>121</v>
      </c>
      <c r="E88" t="s">
        <v>2</v>
      </c>
      <c r="F88" t="s">
        <v>133</v>
      </c>
      <c r="G88" s="67">
        <f>VLOOKUP($A88,Detail,'Data Setup-for-Lookup'!$O$1,FALSE)</f>
        <v>0</v>
      </c>
      <c r="H88" s="67">
        <f>VLOOKUP($A88,DetailOct,'Data Setup-for-Lookup'!$O$1,FALSE)</f>
        <v>0</v>
      </c>
      <c r="I88" s="67"/>
      <c r="J88" s="67"/>
      <c r="K88" s="67">
        <f>VLOOKUP($A88,DetailApr,'Data Setup-for-Lookup'!O$1,FALSE)</f>
        <v>0</v>
      </c>
    </row>
    <row r="89" spans="1:11" ht="15.75" x14ac:dyDescent="0.3">
      <c r="A89" t="s">
        <v>17</v>
      </c>
      <c r="B89">
        <v>5</v>
      </c>
      <c r="C89" t="s">
        <v>136</v>
      </c>
      <c r="D89" t="s">
        <v>121</v>
      </c>
      <c r="E89" t="s">
        <v>2</v>
      </c>
      <c r="F89" t="s">
        <v>134</v>
      </c>
      <c r="G89" s="67">
        <f>VLOOKUP($A89,Detail,'Data Setup-for-Lookup'!$P$1,FALSE)</f>
        <v>568.95000000000005</v>
      </c>
      <c r="H89" s="67">
        <f>VLOOKUP($A89,DetailOct,'Data Setup-for-Lookup'!$P$1,FALSE)</f>
        <v>614.27</v>
      </c>
      <c r="I89" s="67"/>
      <c r="J89" s="67"/>
      <c r="K89" s="67">
        <f>VLOOKUP($A89,DetailApr,'Data Setup-for-Lookup'!P$1,FALSE)</f>
        <v>584.20000000000005</v>
      </c>
    </row>
    <row r="90" spans="1:11" ht="15.75" x14ac:dyDescent="0.3">
      <c r="A90" t="s">
        <v>17</v>
      </c>
      <c r="B90">
        <v>5</v>
      </c>
      <c r="C90" t="s">
        <v>136</v>
      </c>
      <c r="D90" t="s">
        <v>121</v>
      </c>
      <c r="E90" t="s">
        <v>2</v>
      </c>
      <c r="F90" t="s">
        <v>10</v>
      </c>
      <c r="G90" s="67">
        <f>VLOOKUP($A90,Detail,'Data Setup-for-Lookup'!$Q$1,FALSE)</f>
        <v>0</v>
      </c>
      <c r="H90" s="67">
        <f>VLOOKUP($A90,DetailOct,'Data Setup-for-Lookup'!$Q$1,FALSE)</f>
        <v>0</v>
      </c>
      <c r="I90" s="67"/>
      <c r="J90" s="67"/>
      <c r="K90" s="67">
        <f>VLOOKUP($A90,DetailApr,'Data Setup-for-Lookup'!Q$1,FALSE)</f>
        <v>0</v>
      </c>
    </row>
    <row r="91" spans="1:11" ht="15.75" x14ac:dyDescent="0.3">
      <c r="A91" t="s">
        <v>17</v>
      </c>
      <c r="B91">
        <v>5</v>
      </c>
      <c r="C91" t="s">
        <v>136</v>
      </c>
      <c r="D91" t="s">
        <v>121</v>
      </c>
      <c r="E91" t="s">
        <v>135</v>
      </c>
      <c r="F91" t="s">
        <v>123</v>
      </c>
      <c r="G91" s="67">
        <f>VLOOKUP($A91,Detail,'Data Setup-for-Lookup'!$R$1,FALSE)</f>
        <v>28825.95</v>
      </c>
      <c r="H91" s="67">
        <f>VLOOKUP($A91,DetailOct,'Data Setup-for-Lookup'!$R$1,FALSE)</f>
        <v>51552.19</v>
      </c>
      <c r="I91" s="67"/>
      <c r="J91" s="67"/>
      <c r="K91" s="67">
        <f>VLOOKUP($A91,DetailApr,'Data Setup-for-Lookup'!R$1,FALSE)</f>
        <v>50922.57</v>
      </c>
    </row>
    <row r="92" spans="1:11" ht="15.75" x14ac:dyDescent="0.3">
      <c r="A92" t="s">
        <v>17</v>
      </c>
      <c r="B92">
        <v>5</v>
      </c>
      <c r="C92" t="s">
        <v>136</v>
      </c>
      <c r="D92" t="s">
        <v>186</v>
      </c>
      <c r="E92" t="s">
        <v>187</v>
      </c>
      <c r="F92" t="s">
        <v>123</v>
      </c>
      <c r="G92" s="67">
        <f>VLOOKUP($A92,Detail,'Data Setup-for-Lookup'!$S$1,FALSE)</f>
        <v>107931.08</v>
      </c>
      <c r="H92" s="67">
        <f>VLOOKUP($A92,DetailOct,'Data Setup-for-Lookup'!$S$1,FALSE)</f>
        <v>89990.58</v>
      </c>
      <c r="I92" s="67">
        <f>VLOOKUP($A92,DetailJan,'Data Setup-for-Lookup'!$S$1,FALSE)</f>
        <v>99791.3</v>
      </c>
      <c r="J92" s="67">
        <f>VLOOKUP($A92,DetailApr,'Data Setup-for-Lookup'!$S$1,FALSE)</f>
        <v>123764.24143707476</v>
      </c>
      <c r="K92" s="67">
        <f>VLOOKUP($A92,DetailApr,'Data Setup-for-Lookup'!S$1,FALSE)</f>
        <v>123764.24143707476</v>
      </c>
    </row>
    <row r="93" spans="1:11" ht="15.75" x14ac:dyDescent="0.3">
      <c r="A93" s="100" t="s">
        <v>18</v>
      </c>
      <c r="B93" s="100">
        <v>6</v>
      </c>
      <c r="C93" s="100" t="s">
        <v>136</v>
      </c>
      <c r="D93" s="100" t="s">
        <v>121</v>
      </c>
      <c r="E93" s="100" t="s">
        <v>122</v>
      </c>
      <c r="F93" s="100" t="s">
        <v>123</v>
      </c>
      <c r="G93" s="101">
        <f>VLOOKUP($A94,Detail,'Data Setup-for-Lookup'!B$1,FALSE)</f>
        <v>67686.92</v>
      </c>
      <c r="H93" s="101">
        <f>VLOOKUP($A93,DetailOct,'Data Setup-for-Lookup'!B$1,FALSE)</f>
        <v>63798.03</v>
      </c>
      <c r="I93" s="67"/>
      <c r="J93" s="67"/>
      <c r="K93" s="67">
        <f>VLOOKUP($A93,DetailApr,'Data Setup-for-Lookup'!B$1,FALSE)</f>
        <v>54529.97</v>
      </c>
    </row>
    <row r="94" spans="1:11" ht="15.75" x14ac:dyDescent="0.3">
      <c r="A94" s="100" t="s">
        <v>18</v>
      </c>
      <c r="B94" s="100">
        <v>6</v>
      </c>
      <c r="C94" s="100" t="s">
        <v>136</v>
      </c>
      <c r="D94" s="100" t="s">
        <v>121</v>
      </c>
      <c r="E94" s="100" t="s">
        <v>124</v>
      </c>
      <c r="F94" s="100" t="s">
        <v>1</v>
      </c>
      <c r="G94" s="101">
        <f>VLOOKUP($A95,Detail,'Data Setup-for-Lookup'!C$1,FALSE)</f>
        <v>22945.13</v>
      </c>
      <c r="H94" s="101">
        <f>VLOOKUP($A94,DetailOct,'Data Setup-for-Lookup'!$C$1,FALSE)</f>
        <v>22114.84</v>
      </c>
      <c r="I94" s="67"/>
      <c r="J94" s="67"/>
      <c r="K94" s="67">
        <f>VLOOKUP($A94,DetailApr,'Data Setup-for-Lookup'!C$1,FALSE)</f>
        <v>22918.38</v>
      </c>
    </row>
    <row r="95" spans="1:11" ht="15.75" x14ac:dyDescent="0.3">
      <c r="A95" s="100" t="s">
        <v>18</v>
      </c>
      <c r="B95" s="100">
        <v>6</v>
      </c>
      <c r="C95" s="100" t="s">
        <v>136</v>
      </c>
      <c r="D95" s="100" t="s">
        <v>121</v>
      </c>
      <c r="E95" s="100" t="s">
        <v>124</v>
      </c>
      <c r="F95" s="100" t="s">
        <v>12</v>
      </c>
      <c r="G95" s="101">
        <f>VLOOKUP($A96,Detail,'Data Setup-for-Lookup'!D$1,FALSE)</f>
        <v>14625</v>
      </c>
      <c r="H95" s="101">
        <f>VLOOKUP($A96,DetailOct,'Data Setup-for-Lookup'!$D$1,FALSE)</f>
        <v>0</v>
      </c>
      <c r="I95" s="67"/>
      <c r="J95" s="67"/>
      <c r="K95" s="67">
        <f>VLOOKUP($A95,DetailApr,'Data Setup-for-Lookup'!D$1,FALSE)</f>
        <v>309.89999999999998</v>
      </c>
    </row>
    <row r="96" spans="1:11" ht="15.75" x14ac:dyDescent="0.3">
      <c r="A96" s="100" t="s">
        <v>18</v>
      </c>
      <c r="B96" s="100">
        <v>6</v>
      </c>
      <c r="C96" s="100" t="s">
        <v>136</v>
      </c>
      <c r="D96" s="100" t="s">
        <v>121</v>
      </c>
      <c r="E96" s="100" t="s">
        <v>124</v>
      </c>
      <c r="F96" s="100" t="s">
        <v>13</v>
      </c>
      <c r="G96" s="101">
        <f>VLOOKUP($A97,Detail,'Data Setup-for-Lookup'!E$1,FALSE)</f>
        <v>1610.16</v>
      </c>
      <c r="H96" s="101">
        <f>VLOOKUP($A97,DetailOct,'Data Setup-for-Lookup'!$E$1,FALSE)</f>
        <v>3206.08</v>
      </c>
      <c r="I96" s="67"/>
      <c r="J96" s="67"/>
      <c r="K96" s="67">
        <f>VLOOKUP($A96,DetailApr,'Data Setup-for-Lookup'!E$1,FALSE)</f>
        <v>640.08000000000004</v>
      </c>
    </row>
    <row r="97" spans="1:11" ht="15.75" x14ac:dyDescent="0.3">
      <c r="A97" s="100" t="s">
        <v>18</v>
      </c>
      <c r="B97" s="100">
        <v>6</v>
      </c>
      <c r="C97" s="100" t="s">
        <v>136</v>
      </c>
      <c r="D97" s="100" t="s">
        <v>121</v>
      </c>
      <c r="E97" s="100" t="s">
        <v>124</v>
      </c>
      <c r="F97" s="100" t="s">
        <v>75</v>
      </c>
      <c r="G97" s="101">
        <f>VLOOKUP($A98,Detail,'Data Setup-for-Lookup'!F$1,FALSE)</f>
        <v>4686.92</v>
      </c>
      <c r="H97" s="101">
        <f>VLOOKUP($A98,DetailOct,'Data Setup-for-Lookup'!$F$1,FALSE)</f>
        <v>584.04999999999995</v>
      </c>
      <c r="I97" s="67"/>
      <c r="J97" s="67"/>
      <c r="K97" s="67">
        <f>VLOOKUP($A97,DetailApr,'Data Setup-for-Lookup'!F$1,FALSE)</f>
        <v>445.19</v>
      </c>
    </row>
    <row r="98" spans="1:11" ht="15.75" x14ac:dyDescent="0.3">
      <c r="A98" s="100" t="s">
        <v>18</v>
      </c>
      <c r="B98" s="100">
        <v>6</v>
      </c>
      <c r="C98" s="100" t="s">
        <v>136</v>
      </c>
      <c r="D98" s="100" t="s">
        <v>121</v>
      </c>
      <c r="E98" s="100" t="s">
        <v>2</v>
      </c>
      <c r="F98" s="100" t="s">
        <v>125</v>
      </c>
      <c r="G98" s="101">
        <f>VLOOKUP($A98,Detail,'Data Setup-for-Lookup'!$G$1,FALSE)</f>
        <v>68025</v>
      </c>
      <c r="H98" s="101">
        <f>VLOOKUP($A98,DetailOct,'Data Setup-for-Lookup'!$G$1,FALSE)</f>
        <v>67140</v>
      </c>
      <c r="I98" s="67"/>
      <c r="J98" s="67"/>
      <c r="K98" s="67">
        <f>VLOOKUP($A98,DetailApr,'Data Setup-for-Lookup'!G$1,FALSE)</f>
        <v>62430</v>
      </c>
    </row>
    <row r="99" spans="1:11" ht="15.75" x14ac:dyDescent="0.3">
      <c r="A99" s="100" t="s">
        <v>18</v>
      </c>
      <c r="B99" s="100">
        <v>6</v>
      </c>
      <c r="C99" s="100" t="s">
        <v>136</v>
      </c>
      <c r="D99" s="100" t="s">
        <v>121</v>
      </c>
      <c r="E99" s="100" t="s">
        <v>2</v>
      </c>
      <c r="F99" s="100" t="s">
        <v>126</v>
      </c>
      <c r="G99" s="101">
        <f>VLOOKUP($A99,Detail,'Data Setup-for-Lookup'!$H$1,FALSE)</f>
        <v>35790</v>
      </c>
      <c r="H99" s="101">
        <f>VLOOKUP($A99,DetailOct,'Data Setup-for-Lookup'!$H$1,FALSE)</f>
        <v>14850</v>
      </c>
      <c r="I99" s="67"/>
      <c r="J99" s="67"/>
      <c r="K99" s="67">
        <f>VLOOKUP($A99,DetailApr,'Data Setup-for-Lookup'!H$1,FALSE)</f>
        <v>16800</v>
      </c>
    </row>
    <row r="100" spans="1:11" ht="15.75" x14ac:dyDescent="0.3">
      <c r="A100" s="100" t="s">
        <v>18</v>
      </c>
      <c r="B100" s="100">
        <v>6</v>
      </c>
      <c r="C100" s="100" t="s">
        <v>136</v>
      </c>
      <c r="D100" s="100" t="s">
        <v>121</v>
      </c>
      <c r="E100" s="100" t="s">
        <v>2</v>
      </c>
      <c r="F100" s="100" t="s">
        <v>127</v>
      </c>
      <c r="G100" s="101">
        <f>VLOOKUP($A100,Detail,'Data Setup-for-Lookup'!$I$1,FALSE)</f>
        <v>0</v>
      </c>
      <c r="H100" s="101">
        <f>VLOOKUP($A100,DetailOct,'Data Setup-for-Lookup'!$I$1,FALSE)</f>
        <v>57990</v>
      </c>
      <c r="I100" s="67"/>
      <c r="J100" s="67"/>
      <c r="K100" s="67">
        <f>VLOOKUP($A100,DetailApr,'Data Setup-for-Lookup'!I$1,FALSE)</f>
        <v>59685</v>
      </c>
    </row>
    <row r="101" spans="1:11" ht="15.75" x14ac:dyDescent="0.3">
      <c r="A101" s="100" t="s">
        <v>18</v>
      </c>
      <c r="B101" s="100">
        <v>6</v>
      </c>
      <c r="C101" s="100" t="s">
        <v>136</v>
      </c>
      <c r="D101" s="100" t="s">
        <v>121</v>
      </c>
      <c r="E101" s="100" t="s">
        <v>2</v>
      </c>
      <c r="F101" s="100" t="s">
        <v>128</v>
      </c>
      <c r="G101" s="101">
        <f>VLOOKUP($A101,Detail,'Data Setup-for-Lookup'!$J$1,FALSE)</f>
        <v>165</v>
      </c>
      <c r="H101" s="101">
        <f>VLOOKUP($A101,DetailOct,'Data Setup-for-Lookup'!$J$1,FALSE)</f>
        <v>0</v>
      </c>
      <c r="I101" s="67"/>
      <c r="J101" s="67"/>
      <c r="K101" s="67">
        <f>VLOOKUP($A101,DetailApr,'Data Setup-for-Lookup'!J$1,FALSE)</f>
        <v>0</v>
      </c>
    </row>
    <row r="102" spans="1:11" ht="15.75" x14ac:dyDescent="0.3">
      <c r="A102" s="100" t="s">
        <v>18</v>
      </c>
      <c r="B102" s="100">
        <v>6</v>
      </c>
      <c r="C102" s="100" t="s">
        <v>136</v>
      </c>
      <c r="D102" s="100" t="s">
        <v>121</v>
      </c>
      <c r="E102" s="100" t="s">
        <v>2</v>
      </c>
      <c r="F102" s="100" t="s">
        <v>129</v>
      </c>
      <c r="G102" s="101">
        <f>VLOOKUP($A102,Detail,'Data Setup-for-Lookup'!$K$1,FALSE)</f>
        <v>3450</v>
      </c>
      <c r="H102" s="101">
        <f>VLOOKUP($A102,DetailOct,'Data Setup-for-Lookup'!$K$1,FALSE)</f>
        <v>990</v>
      </c>
      <c r="I102" s="67"/>
      <c r="J102" s="67"/>
      <c r="K102" s="67">
        <f>VLOOKUP($A102,DetailApr,'Data Setup-for-Lookup'!K$1,FALSE)</f>
        <v>3660</v>
      </c>
    </row>
    <row r="103" spans="1:11" ht="15.75" x14ac:dyDescent="0.3">
      <c r="A103" s="100" t="s">
        <v>18</v>
      </c>
      <c r="B103" s="100">
        <v>6</v>
      </c>
      <c r="C103" s="100" t="s">
        <v>136</v>
      </c>
      <c r="D103" s="100" t="s">
        <v>121</v>
      </c>
      <c r="E103" s="100" t="s">
        <v>2</v>
      </c>
      <c r="F103" s="100" t="s">
        <v>130</v>
      </c>
      <c r="G103" s="101">
        <f>VLOOKUP($A103,Detail,'Data Setup-for-Lookup'!$L$1,FALSE)</f>
        <v>0</v>
      </c>
      <c r="H103" s="101">
        <f>VLOOKUP($A103,DetailOct,'Data Setup-for-Lookup'!$L$1,FALSE)</f>
        <v>1980</v>
      </c>
      <c r="I103" s="67"/>
      <c r="J103" s="67"/>
      <c r="K103" s="67">
        <f>VLOOKUP($A103,DetailApr,'Data Setup-for-Lookup'!L$1,FALSE)</f>
        <v>60</v>
      </c>
    </row>
    <row r="104" spans="1:11" ht="15.75" x14ac:dyDescent="0.3">
      <c r="A104" s="100" t="s">
        <v>18</v>
      </c>
      <c r="B104" s="100">
        <v>6</v>
      </c>
      <c r="C104" s="100" t="s">
        <v>136</v>
      </c>
      <c r="D104" s="100" t="s">
        <v>121</v>
      </c>
      <c r="E104" s="100" t="s">
        <v>2</v>
      </c>
      <c r="F104" s="100" t="s">
        <v>131</v>
      </c>
      <c r="G104" s="101">
        <f>VLOOKUP($A104,Detail,'Data Setup-for-Lookup'!$M$1,FALSE)</f>
        <v>254.88</v>
      </c>
      <c r="H104" s="101">
        <f>VLOOKUP($A104,DetailOct,'Data Setup-for-Lookup'!$M$1,FALSE)</f>
        <v>157.30000000000001</v>
      </c>
      <c r="I104" s="67"/>
      <c r="J104" s="67"/>
      <c r="K104" s="67">
        <f>VLOOKUP($A104,DetailApr,'Data Setup-for-Lookup'!M$1,FALSE)</f>
        <v>1378.56</v>
      </c>
    </row>
    <row r="105" spans="1:11" ht="15.75" x14ac:dyDescent="0.3">
      <c r="A105" s="100" t="s">
        <v>18</v>
      </c>
      <c r="B105" s="100">
        <v>6</v>
      </c>
      <c r="C105" s="100" t="s">
        <v>136</v>
      </c>
      <c r="D105" s="100" t="s">
        <v>121</v>
      </c>
      <c r="E105" s="100" t="s">
        <v>2</v>
      </c>
      <c r="F105" s="100" t="s">
        <v>132</v>
      </c>
      <c r="G105" s="101">
        <f>VLOOKUP($A105,Detail,'Data Setup-for-Lookup'!$N$1,FALSE)</f>
        <v>387.58</v>
      </c>
      <c r="H105" s="101">
        <f>VLOOKUP($A105,DetailOct,'Data Setup-for-Lookup'!$N$1,FALSE)</f>
        <v>264.45</v>
      </c>
      <c r="I105" s="67"/>
      <c r="J105" s="67"/>
      <c r="K105" s="67">
        <f>VLOOKUP($A105,DetailApr,'Data Setup-for-Lookup'!N$1,FALSE)</f>
        <v>1006.55</v>
      </c>
    </row>
    <row r="106" spans="1:11" ht="15.75" x14ac:dyDescent="0.3">
      <c r="A106" s="100" t="s">
        <v>18</v>
      </c>
      <c r="B106" s="100">
        <v>6</v>
      </c>
      <c r="C106" s="100" t="s">
        <v>136</v>
      </c>
      <c r="D106" s="100" t="s">
        <v>121</v>
      </c>
      <c r="E106" s="100" t="s">
        <v>2</v>
      </c>
      <c r="F106" s="100" t="s">
        <v>133</v>
      </c>
      <c r="G106" s="101">
        <f>VLOOKUP($A106,Detail,'Data Setup-for-Lookup'!$O$1,FALSE)</f>
        <v>344.56</v>
      </c>
      <c r="H106" s="101">
        <f>VLOOKUP($A106,DetailOct,'Data Setup-for-Lookup'!$O$1,FALSE)</f>
        <v>253.15</v>
      </c>
      <c r="I106" s="67"/>
      <c r="J106" s="67"/>
      <c r="K106" s="67">
        <f>VLOOKUP($A106,DetailApr,'Data Setup-for-Lookup'!O$1,FALSE)</f>
        <v>1743.82</v>
      </c>
    </row>
    <row r="107" spans="1:11" ht="15.75" x14ac:dyDescent="0.3">
      <c r="A107" s="100" t="s">
        <v>18</v>
      </c>
      <c r="B107" s="100">
        <v>6</v>
      </c>
      <c r="C107" s="100" t="s">
        <v>136</v>
      </c>
      <c r="D107" s="100" t="s">
        <v>121</v>
      </c>
      <c r="E107" s="100" t="s">
        <v>2</v>
      </c>
      <c r="F107" s="100" t="s">
        <v>134</v>
      </c>
      <c r="G107" s="101">
        <f>VLOOKUP($A107,Detail,'Data Setup-for-Lookup'!$P$1,FALSE)</f>
        <v>0</v>
      </c>
      <c r="H107" s="101">
        <f>VLOOKUP($A107,DetailOct,'Data Setup-for-Lookup'!$P$1,FALSE)</f>
        <v>0</v>
      </c>
      <c r="I107" s="67"/>
      <c r="J107" s="67"/>
      <c r="K107" s="67">
        <f>VLOOKUP($A107,DetailApr,'Data Setup-for-Lookup'!P$1,FALSE)</f>
        <v>0</v>
      </c>
    </row>
    <row r="108" spans="1:11" ht="15.75" x14ac:dyDescent="0.3">
      <c r="A108" s="100" t="s">
        <v>18</v>
      </c>
      <c r="B108" s="100">
        <v>6</v>
      </c>
      <c r="C108" s="100" t="s">
        <v>136</v>
      </c>
      <c r="D108" s="100" t="s">
        <v>121</v>
      </c>
      <c r="E108" s="100" t="s">
        <v>2</v>
      </c>
      <c r="F108" s="100" t="s">
        <v>10</v>
      </c>
      <c r="G108" s="101">
        <f>VLOOKUP($A108,Detail,'Data Setup-for-Lookup'!$Q$1,FALSE)</f>
        <v>1677</v>
      </c>
      <c r="H108" s="101">
        <f>VLOOKUP($A108,DetailOct,'Data Setup-for-Lookup'!$Q$1,FALSE)</f>
        <v>1417</v>
      </c>
      <c r="I108" s="67"/>
      <c r="J108" s="67"/>
      <c r="K108" s="67">
        <f>VLOOKUP($A108,DetailApr,'Data Setup-for-Lookup'!Q$1,FALSE)</f>
        <v>22013.81</v>
      </c>
    </row>
    <row r="109" spans="1:11" ht="15.75" x14ac:dyDescent="0.3">
      <c r="A109" s="100" t="s">
        <v>18</v>
      </c>
      <c r="B109" s="100">
        <v>6</v>
      </c>
      <c r="C109" s="100" t="s">
        <v>136</v>
      </c>
      <c r="D109" s="100" t="s">
        <v>121</v>
      </c>
      <c r="E109" s="100" t="s">
        <v>135</v>
      </c>
      <c r="F109" s="100" t="s">
        <v>123</v>
      </c>
      <c r="G109" s="101">
        <f>VLOOKUP($A109,Detail,'Data Setup-for-Lookup'!$R$1,FALSE)</f>
        <v>110484.02</v>
      </c>
      <c r="H109" s="101">
        <f>VLOOKUP($A109,DetailOct,'Data Setup-for-Lookup'!$R$1,FALSE)</f>
        <v>145041.9</v>
      </c>
      <c r="I109" s="67"/>
      <c r="J109" s="67"/>
      <c r="K109" s="67">
        <f>VLOOKUP($A109,DetailApr,'Data Setup-for-Lookup'!R$1,FALSE)</f>
        <v>168777.74</v>
      </c>
    </row>
    <row r="110" spans="1:11" ht="15.75" x14ac:dyDescent="0.3">
      <c r="A110" s="100" t="s">
        <v>18</v>
      </c>
      <c r="B110" s="100">
        <v>6</v>
      </c>
      <c r="C110" s="100" t="s">
        <v>136</v>
      </c>
      <c r="D110" s="100" t="s">
        <v>186</v>
      </c>
      <c r="E110" s="100" t="s">
        <v>187</v>
      </c>
      <c r="F110" s="100" t="s">
        <v>123</v>
      </c>
      <c r="G110" s="101">
        <f>VLOOKUP($A110,Detail,'Data Setup-for-Lookup'!$S$1,FALSE)</f>
        <v>193735.46000000002</v>
      </c>
      <c r="H110" s="101">
        <f>VLOOKUP($A110,DetailOct,'Data Setup-for-Lookup'!$S$1,FALSE)</f>
        <v>225872.06</v>
      </c>
      <c r="I110" s="67">
        <f>VLOOKUP($A110,DetailJan,'Data Setup-for-Lookup'!$S$1,FALSE)</f>
        <v>174627.84</v>
      </c>
      <c r="J110" s="67">
        <f>VLOOKUP($A110,DetailApr,'Data Setup-for-Lookup'!$S$1,FALSE)</f>
        <v>241241.8161227089</v>
      </c>
      <c r="K110" s="67">
        <f>VLOOKUP($A110,DetailApr,'Data Setup-for-Lookup'!S$1,FALSE)</f>
        <v>241241.8161227089</v>
      </c>
    </row>
    <row r="111" spans="1:11" ht="15.75" x14ac:dyDescent="0.3">
      <c r="A111" t="s">
        <v>19</v>
      </c>
      <c r="B111">
        <v>7</v>
      </c>
      <c r="C111" t="s">
        <v>136</v>
      </c>
      <c r="D111" t="s">
        <v>121</v>
      </c>
      <c r="E111" t="s">
        <v>122</v>
      </c>
      <c r="F111" t="s">
        <v>123</v>
      </c>
      <c r="G111" s="67">
        <f>VLOOKUP($A112,Detail,'Data Setup-for-Lookup'!B$1,FALSE)</f>
        <v>1514.22</v>
      </c>
      <c r="H111" s="67">
        <f>VLOOKUP($A111,DetailOct,'Data Setup-for-Lookup'!B$1,FALSE)</f>
        <v>1317.49</v>
      </c>
      <c r="I111" s="67"/>
      <c r="J111" s="67"/>
      <c r="K111" s="67">
        <f>VLOOKUP($A111,DetailApr,'Data Setup-for-Lookup'!B$1,FALSE)</f>
        <v>1350.3</v>
      </c>
    </row>
    <row r="112" spans="1:11" ht="15.75" x14ac:dyDescent="0.3">
      <c r="A112" t="s">
        <v>19</v>
      </c>
      <c r="B112">
        <v>7</v>
      </c>
      <c r="C112" t="s">
        <v>136</v>
      </c>
      <c r="D112" t="s">
        <v>121</v>
      </c>
      <c r="E112" t="s">
        <v>124</v>
      </c>
      <c r="F112" t="s">
        <v>1</v>
      </c>
      <c r="G112" s="67">
        <f>VLOOKUP($A113,Detail,'Data Setup-for-Lookup'!C$1,FALSE)</f>
        <v>102.24</v>
      </c>
      <c r="H112" s="67">
        <f>VLOOKUP($A112,DetailOct,'Data Setup-for-Lookup'!$C$1,FALSE)</f>
        <v>0</v>
      </c>
      <c r="I112" s="67"/>
      <c r="J112" s="67"/>
      <c r="K112" s="67">
        <f>VLOOKUP($A112,DetailApr,'Data Setup-for-Lookup'!C$1,FALSE)</f>
        <v>100.42</v>
      </c>
    </row>
    <row r="113" spans="1:11" ht="15.75" x14ac:dyDescent="0.3">
      <c r="A113" t="s">
        <v>19</v>
      </c>
      <c r="B113">
        <v>7</v>
      </c>
      <c r="C113" t="s">
        <v>136</v>
      </c>
      <c r="D113" t="s">
        <v>121</v>
      </c>
      <c r="E113" t="s">
        <v>124</v>
      </c>
      <c r="F113" t="s">
        <v>12</v>
      </c>
      <c r="G113" s="67">
        <f>VLOOKUP($A114,Detail,'Data Setup-for-Lookup'!D$1,FALSE)</f>
        <v>0</v>
      </c>
      <c r="H113" s="67">
        <f>VLOOKUP($A114,DetailOct,'Data Setup-for-Lookup'!$D$1,FALSE)</f>
        <v>0</v>
      </c>
      <c r="I113" s="67"/>
      <c r="J113" s="67"/>
      <c r="K113" s="67">
        <f>VLOOKUP($A113,DetailApr,'Data Setup-for-Lookup'!D$1,FALSE)</f>
        <v>0</v>
      </c>
    </row>
    <row r="114" spans="1:11" ht="15.75" x14ac:dyDescent="0.3">
      <c r="A114" t="s">
        <v>19</v>
      </c>
      <c r="B114">
        <v>7</v>
      </c>
      <c r="C114" t="s">
        <v>136</v>
      </c>
      <c r="D114" t="s">
        <v>121</v>
      </c>
      <c r="E114" t="s">
        <v>124</v>
      </c>
      <c r="F114" t="s">
        <v>13</v>
      </c>
      <c r="G114" s="67">
        <f>VLOOKUP($A115,Detail,'Data Setup-for-Lookup'!E$1,FALSE)</f>
        <v>0</v>
      </c>
      <c r="H114" s="67">
        <f>VLOOKUP($A115,DetailOct,'Data Setup-for-Lookup'!$E$1,FALSE)</f>
        <v>0</v>
      </c>
      <c r="I114" s="67"/>
      <c r="J114" s="67"/>
      <c r="K114" s="67">
        <f>VLOOKUP($A114,DetailApr,'Data Setup-for-Lookup'!E$1,FALSE)</f>
        <v>0</v>
      </c>
    </row>
    <row r="115" spans="1:11" ht="15.75" x14ac:dyDescent="0.3">
      <c r="A115" t="s">
        <v>19</v>
      </c>
      <c r="B115">
        <v>7</v>
      </c>
      <c r="C115" t="s">
        <v>136</v>
      </c>
      <c r="D115" t="s">
        <v>121</v>
      </c>
      <c r="E115" t="s">
        <v>124</v>
      </c>
      <c r="F115" t="s">
        <v>75</v>
      </c>
      <c r="G115" s="67">
        <f>VLOOKUP($A116,Detail,'Data Setup-for-Lookup'!F$1,FALSE)</f>
        <v>0</v>
      </c>
      <c r="H115" s="67">
        <f>VLOOKUP($A116,DetailOct,'Data Setup-for-Lookup'!$F$1,FALSE)</f>
        <v>0</v>
      </c>
      <c r="I115" s="67"/>
      <c r="J115" s="67"/>
      <c r="K115" s="67">
        <f>VLOOKUP($A115,DetailApr,'Data Setup-for-Lookup'!F$1,FALSE)</f>
        <v>0</v>
      </c>
    </row>
    <row r="116" spans="1:11" ht="15.75" x14ac:dyDescent="0.3">
      <c r="A116" t="s">
        <v>19</v>
      </c>
      <c r="B116">
        <v>7</v>
      </c>
      <c r="C116" t="s">
        <v>136</v>
      </c>
      <c r="D116" t="s">
        <v>121</v>
      </c>
      <c r="E116" t="s">
        <v>2</v>
      </c>
      <c r="F116" t="s">
        <v>125</v>
      </c>
      <c r="G116" s="67">
        <f>VLOOKUP($A116,Detail,'Data Setup-for-Lookup'!$G$1,FALSE)</f>
        <v>0</v>
      </c>
      <c r="H116" s="67">
        <f>VLOOKUP($A116,DetailOct,'Data Setup-for-Lookup'!$G$1,FALSE)</f>
        <v>0</v>
      </c>
      <c r="I116" s="67"/>
      <c r="J116" s="67"/>
      <c r="K116" s="67">
        <f>VLOOKUP($A116,DetailApr,'Data Setup-for-Lookup'!G$1,FALSE)</f>
        <v>0</v>
      </c>
    </row>
    <row r="117" spans="1:11" ht="15.75" x14ac:dyDescent="0.3">
      <c r="A117" t="s">
        <v>19</v>
      </c>
      <c r="B117">
        <v>7</v>
      </c>
      <c r="C117" t="s">
        <v>136</v>
      </c>
      <c r="D117" t="s">
        <v>121</v>
      </c>
      <c r="E117" t="s">
        <v>2</v>
      </c>
      <c r="F117" t="s">
        <v>126</v>
      </c>
      <c r="G117" s="67">
        <f>VLOOKUP($A117,Detail,'Data Setup-for-Lookup'!$H$1,FALSE)</f>
        <v>0</v>
      </c>
      <c r="H117" s="67">
        <f>VLOOKUP($A117,DetailOct,'Data Setup-for-Lookup'!$H$1,FALSE)</f>
        <v>0</v>
      </c>
      <c r="I117" s="67"/>
      <c r="J117" s="67"/>
      <c r="K117" s="67">
        <f>VLOOKUP($A117,DetailApr,'Data Setup-for-Lookup'!H$1,FALSE)</f>
        <v>0</v>
      </c>
    </row>
    <row r="118" spans="1:11" ht="15.75" x14ac:dyDescent="0.3">
      <c r="A118" t="s">
        <v>19</v>
      </c>
      <c r="B118">
        <v>7</v>
      </c>
      <c r="C118" t="s">
        <v>136</v>
      </c>
      <c r="D118" t="s">
        <v>121</v>
      </c>
      <c r="E118" t="s">
        <v>2</v>
      </c>
      <c r="F118" t="s">
        <v>127</v>
      </c>
      <c r="G118" s="67">
        <f>VLOOKUP($A118,Detail,'Data Setup-for-Lookup'!$I$1,FALSE)</f>
        <v>0</v>
      </c>
      <c r="H118" s="67">
        <f>VLOOKUP($A118,DetailOct,'Data Setup-for-Lookup'!$I$1,FALSE)</f>
        <v>0</v>
      </c>
      <c r="I118" s="67"/>
      <c r="J118" s="67"/>
      <c r="K118" s="67">
        <f>VLOOKUP($A118,DetailApr,'Data Setup-for-Lookup'!I$1,FALSE)</f>
        <v>0</v>
      </c>
    </row>
    <row r="119" spans="1:11" ht="15.75" x14ac:dyDescent="0.3">
      <c r="A119" t="s">
        <v>19</v>
      </c>
      <c r="B119">
        <v>7</v>
      </c>
      <c r="C119" t="s">
        <v>136</v>
      </c>
      <c r="D119" t="s">
        <v>121</v>
      </c>
      <c r="E119" t="s">
        <v>2</v>
      </c>
      <c r="F119" t="s">
        <v>128</v>
      </c>
      <c r="G119" s="67">
        <f>VLOOKUP($A119,Detail,'Data Setup-for-Lookup'!$J$1,FALSE)</f>
        <v>630</v>
      </c>
      <c r="H119" s="67">
        <f>VLOOKUP($A119,DetailOct,'Data Setup-for-Lookup'!$J$1,FALSE)</f>
        <v>0</v>
      </c>
      <c r="I119" s="67"/>
      <c r="J119" s="67"/>
      <c r="K119" s="67">
        <f>VLOOKUP($A119,DetailApr,'Data Setup-for-Lookup'!J$1,FALSE)</f>
        <v>435</v>
      </c>
    </row>
    <row r="120" spans="1:11" ht="15.75" x14ac:dyDescent="0.3">
      <c r="A120" t="s">
        <v>19</v>
      </c>
      <c r="B120">
        <v>7</v>
      </c>
      <c r="C120" t="s">
        <v>136</v>
      </c>
      <c r="D120" t="s">
        <v>121</v>
      </c>
      <c r="E120" t="s">
        <v>2</v>
      </c>
      <c r="F120" t="s">
        <v>129</v>
      </c>
      <c r="G120" s="67">
        <f>VLOOKUP($A120,Detail,'Data Setup-for-Lookup'!$K$1,FALSE)</f>
        <v>0</v>
      </c>
      <c r="H120" s="67">
        <f>VLOOKUP($A120,DetailOct,'Data Setup-for-Lookup'!$K$1,FALSE)</f>
        <v>0</v>
      </c>
      <c r="I120" s="67"/>
      <c r="J120" s="67"/>
      <c r="K120" s="67">
        <f>VLOOKUP($A120,DetailApr,'Data Setup-for-Lookup'!K$1,FALSE)</f>
        <v>0</v>
      </c>
    </row>
    <row r="121" spans="1:11" ht="15.75" x14ac:dyDescent="0.3">
      <c r="A121" t="s">
        <v>19</v>
      </c>
      <c r="B121">
        <v>7</v>
      </c>
      <c r="C121" t="s">
        <v>136</v>
      </c>
      <c r="D121" t="s">
        <v>121</v>
      </c>
      <c r="E121" t="s">
        <v>2</v>
      </c>
      <c r="F121" t="s">
        <v>130</v>
      </c>
      <c r="G121" s="67">
        <f>VLOOKUP($A121,Detail,'Data Setup-for-Lookup'!$L$1,FALSE)</f>
        <v>0</v>
      </c>
      <c r="H121" s="67">
        <f>VLOOKUP($A121,DetailOct,'Data Setup-for-Lookup'!$L$1,FALSE)</f>
        <v>0</v>
      </c>
      <c r="I121" s="67"/>
      <c r="J121" s="67"/>
      <c r="K121" s="67">
        <f>VLOOKUP($A121,DetailApr,'Data Setup-for-Lookup'!L$1,FALSE)</f>
        <v>0</v>
      </c>
    </row>
    <row r="122" spans="1:11" ht="15.75" x14ac:dyDescent="0.3">
      <c r="A122" t="s">
        <v>19</v>
      </c>
      <c r="B122">
        <v>7</v>
      </c>
      <c r="C122" t="s">
        <v>136</v>
      </c>
      <c r="D122" t="s">
        <v>121</v>
      </c>
      <c r="E122" t="s">
        <v>2</v>
      </c>
      <c r="F122" t="s">
        <v>131</v>
      </c>
      <c r="G122" s="67">
        <f>VLOOKUP($A122,Detail,'Data Setup-for-Lookup'!$M$1,FALSE)</f>
        <v>0</v>
      </c>
      <c r="H122" s="67">
        <f>VLOOKUP($A122,DetailOct,'Data Setup-for-Lookup'!$M$1,FALSE)</f>
        <v>0</v>
      </c>
      <c r="I122" s="67"/>
      <c r="J122" s="67"/>
      <c r="K122" s="67">
        <f>VLOOKUP($A122,DetailApr,'Data Setup-for-Lookup'!M$1,FALSE)</f>
        <v>0</v>
      </c>
    </row>
    <row r="123" spans="1:11" ht="15.75" x14ac:dyDescent="0.3">
      <c r="A123" t="s">
        <v>19</v>
      </c>
      <c r="B123">
        <v>7</v>
      </c>
      <c r="C123" t="s">
        <v>136</v>
      </c>
      <c r="D123" t="s">
        <v>121</v>
      </c>
      <c r="E123" t="s">
        <v>2</v>
      </c>
      <c r="F123" t="s">
        <v>132</v>
      </c>
      <c r="G123" s="67">
        <f>VLOOKUP($A123,Detail,'Data Setup-for-Lookup'!$N$1,FALSE)</f>
        <v>0</v>
      </c>
      <c r="H123" s="67">
        <f>VLOOKUP($A123,DetailOct,'Data Setup-for-Lookup'!$N$1,FALSE)</f>
        <v>0</v>
      </c>
      <c r="I123" s="67"/>
      <c r="J123" s="67"/>
      <c r="K123" s="67">
        <f>VLOOKUP($A123,DetailApr,'Data Setup-for-Lookup'!N$1,FALSE)</f>
        <v>0</v>
      </c>
    </row>
    <row r="124" spans="1:11" ht="15.75" x14ac:dyDescent="0.3">
      <c r="A124" t="s">
        <v>19</v>
      </c>
      <c r="B124">
        <v>7</v>
      </c>
      <c r="C124" t="s">
        <v>136</v>
      </c>
      <c r="D124" t="s">
        <v>121</v>
      </c>
      <c r="E124" t="s">
        <v>2</v>
      </c>
      <c r="F124" t="s">
        <v>133</v>
      </c>
      <c r="G124" s="67">
        <f>VLOOKUP($A124,Detail,'Data Setup-for-Lookup'!$O$1,FALSE)</f>
        <v>0</v>
      </c>
      <c r="H124" s="67">
        <f>VLOOKUP($A124,DetailOct,'Data Setup-for-Lookup'!$O$1,FALSE)</f>
        <v>0</v>
      </c>
      <c r="I124" s="67"/>
      <c r="J124" s="67"/>
      <c r="K124" s="67">
        <f>VLOOKUP($A124,DetailApr,'Data Setup-for-Lookup'!O$1,FALSE)</f>
        <v>0</v>
      </c>
    </row>
    <row r="125" spans="1:11" ht="15.75" x14ac:dyDescent="0.3">
      <c r="A125" t="s">
        <v>19</v>
      </c>
      <c r="B125">
        <v>7</v>
      </c>
      <c r="C125" t="s">
        <v>136</v>
      </c>
      <c r="D125" t="s">
        <v>121</v>
      </c>
      <c r="E125" t="s">
        <v>2</v>
      </c>
      <c r="F125" t="s">
        <v>134</v>
      </c>
      <c r="G125" s="67">
        <f>VLOOKUP($A125,Detail,'Data Setup-for-Lookup'!$P$1,FALSE)</f>
        <v>0</v>
      </c>
      <c r="H125" s="67">
        <f>VLOOKUP($A125,DetailOct,'Data Setup-for-Lookup'!$P$1,FALSE)</f>
        <v>0</v>
      </c>
      <c r="I125" s="67"/>
      <c r="J125" s="67"/>
      <c r="K125" s="67">
        <f>VLOOKUP($A125,DetailApr,'Data Setup-for-Lookup'!P$1,FALSE)</f>
        <v>0</v>
      </c>
    </row>
    <row r="126" spans="1:11" ht="15.75" x14ac:dyDescent="0.3">
      <c r="A126" t="s">
        <v>19</v>
      </c>
      <c r="B126">
        <v>7</v>
      </c>
      <c r="C126" t="s">
        <v>136</v>
      </c>
      <c r="D126" t="s">
        <v>121</v>
      </c>
      <c r="E126" t="s">
        <v>2</v>
      </c>
      <c r="F126" t="s">
        <v>10</v>
      </c>
      <c r="G126" s="67">
        <f>VLOOKUP($A126,Detail,'Data Setup-for-Lookup'!$Q$1,FALSE)</f>
        <v>0</v>
      </c>
      <c r="H126" s="67">
        <f>VLOOKUP($A126,DetailOct,'Data Setup-for-Lookup'!$Q$1,FALSE)</f>
        <v>0</v>
      </c>
      <c r="I126" s="67"/>
      <c r="J126" s="67"/>
      <c r="K126" s="67">
        <f>VLOOKUP($A126,DetailApr,'Data Setup-for-Lookup'!Q$1,FALSE)</f>
        <v>0</v>
      </c>
    </row>
    <row r="127" spans="1:11" ht="15.75" x14ac:dyDescent="0.3">
      <c r="A127" t="s">
        <v>19</v>
      </c>
      <c r="B127">
        <v>7</v>
      </c>
      <c r="C127" t="s">
        <v>136</v>
      </c>
      <c r="D127" t="s">
        <v>121</v>
      </c>
      <c r="E127" t="s">
        <v>135</v>
      </c>
      <c r="F127" t="s">
        <v>123</v>
      </c>
      <c r="G127" s="67">
        <f>VLOOKUP($A127,Detail,'Data Setup-for-Lookup'!$R$1,FALSE)</f>
        <v>630</v>
      </c>
      <c r="H127" s="67">
        <f>VLOOKUP($A127,DetailOct,'Data Setup-for-Lookup'!$R$1,FALSE)</f>
        <v>0</v>
      </c>
      <c r="I127" s="67"/>
      <c r="J127" s="67"/>
      <c r="K127" s="67">
        <f>VLOOKUP($A127,DetailApr,'Data Setup-for-Lookup'!R$1,FALSE)</f>
        <v>435</v>
      </c>
    </row>
    <row r="128" spans="1:11" ht="15.75" x14ac:dyDescent="0.3">
      <c r="A128" t="s">
        <v>19</v>
      </c>
      <c r="B128">
        <v>7</v>
      </c>
      <c r="C128" t="s">
        <v>136</v>
      </c>
      <c r="D128" t="s">
        <v>186</v>
      </c>
      <c r="E128" t="s">
        <v>187</v>
      </c>
      <c r="F128" t="s">
        <v>123</v>
      </c>
      <c r="G128" s="67">
        <f>VLOOKUP($A128,Detail,'Data Setup-for-Lookup'!$S$1,FALSE)</f>
        <v>1872.27</v>
      </c>
      <c r="H128" s="67">
        <f>VLOOKUP($A128,DetailOct,'Data Setup-for-Lookup'!$S$1,FALSE)</f>
        <v>223.67</v>
      </c>
      <c r="I128" s="67">
        <f>VLOOKUP($A128,DetailJan,'Data Setup-for-Lookup'!$S$1,FALSE)</f>
        <v>1214.1600000000001</v>
      </c>
      <c r="J128" s="67">
        <f>VLOOKUP($A128,DetailApr,'Data Setup-for-Lookup'!$S$1,FALSE)</f>
        <v>2559.4255899901505</v>
      </c>
      <c r="K128" s="67">
        <f>VLOOKUP($A128,DetailApr,'Data Setup-for-Lookup'!S$1,FALSE)</f>
        <v>2559.4255899901505</v>
      </c>
    </row>
    <row r="129" spans="1:11" ht="15.75" x14ac:dyDescent="0.3">
      <c r="A129" t="s">
        <v>20</v>
      </c>
      <c r="B129">
        <v>8</v>
      </c>
      <c r="C129" t="s">
        <v>136</v>
      </c>
      <c r="D129" t="s">
        <v>121</v>
      </c>
      <c r="E129" t="s">
        <v>122</v>
      </c>
      <c r="F129" t="s">
        <v>123</v>
      </c>
      <c r="G129" s="67">
        <f>VLOOKUP($A130,Detail,'Data Setup-for-Lookup'!B$1,FALSE)</f>
        <v>22622.65</v>
      </c>
      <c r="H129" s="67">
        <f>VLOOKUP($A129,DetailOct,'Data Setup-for-Lookup'!B$1,FALSE)</f>
        <v>19490.71</v>
      </c>
      <c r="I129" s="67"/>
      <c r="J129" s="67"/>
      <c r="K129" s="67">
        <f>VLOOKUP($A129,DetailApr,'Data Setup-for-Lookup'!B$1,FALSE)</f>
        <v>19263.259999999998</v>
      </c>
    </row>
    <row r="130" spans="1:11" ht="15.75" x14ac:dyDescent="0.3">
      <c r="A130" t="s">
        <v>20</v>
      </c>
      <c r="B130">
        <v>8</v>
      </c>
      <c r="C130" t="s">
        <v>136</v>
      </c>
      <c r="D130" t="s">
        <v>121</v>
      </c>
      <c r="E130" t="s">
        <v>124</v>
      </c>
      <c r="F130" t="s">
        <v>1</v>
      </c>
      <c r="G130" s="67">
        <f>VLOOKUP($A131,Detail,'Data Setup-for-Lookup'!C$1,FALSE)</f>
        <v>3313.99</v>
      </c>
      <c r="H130" s="67">
        <f>VLOOKUP($A130,DetailOct,'Data Setup-for-Lookup'!$C$1,FALSE)</f>
        <v>3429.68</v>
      </c>
      <c r="I130" s="67"/>
      <c r="J130" s="67"/>
      <c r="K130" s="67">
        <f>VLOOKUP($A130,DetailApr,'Data Setup-for-Lookup'!C$1,FALSE)</f>
        <v>3674.67</v>
      </c>
    </row>
    <row r="131" spans="1:11" ht="15.75" x14ac:dyDescent="0.3">
      <c r="A131" t="s">
        <v>20</v>
      </c>
      <c r="B131">
        <v>8</v>
      </c>
      <c r="C131" t="s">
        <v>136</v>
      </c>
      <c r="D131" t="s">
        <v>121</v>
      </c>
      <c r="E131" t="s">
        <v>124</v>
      </c>
      <c r="F131" t="s">
        <v>12</v>
      </c>
      <c r="G131" s="67">
        <f>VLOOKUP($A132,Detail,'Data Setup-for-Lookup'!D$1,FALSE)</f>
        <v>3187.5</v>
      </c>
      <c r="H131" s="67">
        <f>VLOOKUP($A132,DetailOct,'Data Setup-for-Lookup'!$D$1,FALSE)</f>
        <v>0</v>
      </c>
      <c r="I131" s="67"/>
      <c r="J131" s="67"/>
      <c r="K131" s="67">
        <f>VLOOKUP($A131,DetailApr,'Data Setup-for-Lookup'!D$1,FALSE)</f>
        <v>0</v>
      </c>
    </row>
    <row r="132" spans="1:11" ht="15.75" x14ac:dyDescent="0.3">
      <c r="A132" t="s">
        <v>20</v>
      </c>
      <c r="B132">
        <v>8</v>
      </c>
      <c r="C132" t="s">
        <v>136</v>
      </c>
      <c r="D132" t="s">
        <v>121</v>
      </c>
      <c r="E132" t="s">
        <v>124</v>
      </c>
      <c r="F132" t="s">
        <v>13</v>
      </c>
      <c r="G132" s="67">
        <f>VLOOKUP($A133,Detail,'Data Setup-for-Lookup'!E$1,FALSE)</f>
        <v>467.83</v>
      </c>
      <c r="H132" s="67">
        <f>VLOOKUP($A133,DetailOct,'Data Setup-for-Lookup'!$E$1,FALSE)</f>
        <v>122.42</v>
      </c>
      <c r="I132" s="67"/>
      <c r="J132" s="67"/>
      <c r="K132" s="67">
        <f>VLOOKUP($A132,DetailApr,'Data Setup-for-Lookup'!E$1,FALSE)</f>
        <v>141.66</v>
      </c>
    </row>
    <row r="133" spans="1:11" ht="15.75" x14ac:dyDescent="0.3">
      <c r="A133" t="s">
        <v>20</v>
      </c>
      <c r="B133">
        <v>8</v>
      </c>
      <c r="C133" t="s">
        <v>136</v>
      </c>
      <c r="D133" t="s">
        <v>121</v>
      </c>
      <c r="E133" t="s">
        <v>124</v>
      </c>
      <c r="F133" t="s">
        <v>75</v>
      </c>
      <c r="G133" s="67">
        <f>VLOOKUP($A134,Detail,'Data Setup-for-Lookup'!F$1,FALSE)</f>
        <v>0</v>
      </c>
      <c r="H133" s="67">
        <f>VLOOKUP($A134,DetailOct,'Data Setup-for-Lookup'!$F$1,FALSE)</f>
        <v>0</v>
      </c>
      <c r="I133" s="67"/>
      <c r="J133" s="67"/>
      <c r="K133" s="67">
        <f>VLOOKUP($A133,DetailApr,'Data Setup-for-Lookup'!F$1,FALSE)</f>
        <v>0</v>
      </c>
    </row>
    <row r="134" spans="1:11" ht="15.75" x14ac:dyDescent="0.3">
      <c r="A134" t="s">
        <v>20</v>
      </c>
      <c r="B134">
        <v>8</v>
      </c>
      <c r="C134" t="s">
        <v>136</v>
      </c>
      <c r="D134" t="s">
        <v>121</v>
      </c>
      <c r="E134" t="s">
        <v>2</v>
      </c>
      <c r="F134" t="s">
        <v>125</v>
      </c>
      <c r="G134" s="67">
        <f>VLOOKUP($A134,Detail,'Data Setup-for-Lookup'!$G$1,FALSE)</f>
        <v>10485</v>
      </c>
      <c r="H134" s="67">
        <f>VLOOKUP($A134,DetailOct,'Data Setup-for-Lookup'!$G$1,FALSE)</f>
        <v>14280</v>
      </c>
      <c r="I134" s="67"/>
      <c r="J134" s="67"/>
      <c r="K134" s="67">
        <f>VLOOKUP($A134,DetailApr,'Data Setup-for-Lookup'!G$1,FALSE)</f>
        <v>12090</v>
      </c>
    </row>
    <row r="135" spans="1:11" ht="15.75" x14ac:dyDescent="0.3">
      <c r="A135" t="s">
        <v>20</v>
      </c>
      <c r="B135">
        <v>8</v>
      </c>
      <c r="C135" t="s">
        <v>136</v>
      </c>
      <c r="D135" t="s">
        <v>121</v>
      </c>
      <c r="E135" t="s">
        <v>2</v>
      </c>
      <c r="F135" t="s">
        <v>126</v>
      </c>
      <c r="G135" s="67">
        <f>VLOOKUP($A135,Detail,'Data Setup-for-Lookup'!$H$1,FALSE)</f>
        <v>420</v>
      </c>
      <c r="H135" s="67">
        <f>VLOOKUP($A135,DetailOct,'Data Setup-for-Lookup'!$H$1,FALSE)</f>
        <v>480</v>
      </c>
      <c r="I135" s="67"/>
      <c r="J135" s="67"/>
      <c r="K135" s="67">
        <f>VLOOKUP($A135,DetailApr,'Data Setup-for-Lookup'!H$1,FALSE)</f>
        <v>0</v>
      </c>
    </row>
    <row r="136" spans="1:11" ht="15.75" x14ac:dyDescent="0.3">
      <c r="A136" t="s">
        <v>20</v>
      </c>
      <c r="B136">
        <v>8</v>
      </c>
      <c r="C136" t="s">
        <v>136</v>
      </c>
      <c r="D136" t="s">
        <v>121</v>
      </c>
      <c r="E136" t="s">
        <v>2</v>
      </c>
      <c r="F136" t="s">
        <v>127</v>
      </c>
      <c r="G136" s="67">
        <f>VLOOKUP($A136,Detail,'Data Setup-for-Lookup'!$I$1,FALSE)</f>
        <v>0</v>
      </c>
      <c r="H136" s="67">
        <f>VLOOKUP($A136,DetailOct,'Data Setup-for-Lookup'!$I$1,FALSE)</f>
        <v>0</v>
      </c>
      <c r="I136" s="67"/>
      <c r="J136" s="67"/>
      <c r="K136" s="67">
        <f>VLOOKUP($A136,DetailApr,'Data Setup-for-Lookup'!I$1,FALSE)</f>
        <v>0</v>
      </c>
    </row>
    <row r="137" spans="1:11" ht="15.75" x14ac:dyDescent="0.3">
      <c r="A137" t="s">
        <v>20</v>
      </c>
      <c r="B137">
        <v>8</v>
      </c>
      <c r="C137" t="s">
        <v>136</v>
      </c>
      <c r="D137" t="s">
        <v>121</v>
      </c>
      <c r="E137" t="s">
        <v>2</v>
      </c>
      <c r="F137" t="s">
        <v>128</v>
      </c>
      <c r="G137" s="67">
        <f>VLOOKUP($A137,Detail,'Data Setup-for-Lookup'!$J$1,FALSE)</f>
        <v>0</v>
      </c>
      <c r="H137" s="67">
        <f>VLOOKUP($A137,DetailOct,'Data Setup-for-Lookup'!$J$1,FALSE)</f>
        <v>0</v>
      </c>
      <c r="I137" s="67"/>
      <c r="J137" s="67"/>
      <c r="K137" s="67">
        <f>VLOOKUP($A137,DetailApr,'Data Setup-for-Lookup'!J$1,FALSE)</f>
        <v>0</v>
      </c>
    </row>
    <row r="138" spans="1:11" ht="15.75" x14ac:dyDescent="0.3">
      <c r="A138" t="s">
        <v>20</v>
      </c>
      <c r="B138">
        <v>8</v>
      </c>
      <c r="C138" t="s">
        <v>136</v>
      </c>
      <c r="D138" t="s">
        <v>121</v>
      </c>
      <c r="E138" t="s">
        <v>2</v>
      </c>
      <c r="F138" t="s">
        <v>129</v>
      </c>
      <c r="G138" s="67">
        <f>VLOOKUP($A138,Detail,'Data Setup-for-Lookup'!$K$1,FALSE)</f>
        <v>0</v>
      </c>
      <c r="H138" s="67">
        <f>VLOOKUP($A138,DetailOct,'Data Setup-for-Lookup'!$K$1,FALSE)</f>
        <v>0</v>
      </c>
      <c r="I138" s="67"/>
      <c r="J138" s="67"/>
      <c r="K138" s="67">
        <f>VLOOKUP($A138,DetailApr,'Data Setup-for-Lookup'!K$1,FALSE)</f>
        <v>0</v>
      </c>
    </row>
    <row r="139" spans="1:11" ht="15.75" x14ac:dyDescent="0.3">
      <c r="A139" t="s">
        <v>20</v>
      </c>
      <c r="B139">
        <v>8</v>
      </c>
      <c r="C139" t="s">
        <v>136</v>
      </c>
      <c r="D139" t="s">
        <v>121</v>
      </c>
      <c r="E139" t="s">
        <v>2</v>
      </c>
      <c r="F139" t="s">
        <v>130</v>
      </c>
      <c r="G139" s="67">
        <f>VLOOKUP($A139,Detail,'Data Setup-for-Lookup'!$L$1,FALSE)</f>
        <v>0</v>
      </c>
      <c r="H139" s="67">
        <f>VLOOKUP($A139,DetailOct,'Data Setup-for-Lookup'!$L$1,FALSE)</f>
        <v>0</v>
      </c>
      <c r="I139" s="67"/>
      <c r="J139" s="67"/>
      <c r="K139" s="67">
        <f>VLOOKUP($A139,DetailApr,'Data Setup-for-Lookup'!L$1,FALSE)</f>
        <v>0</v>
      </c>
    </row>
    <row r="140" spans="1:11" ht="15.75" x14ac:dyDescent="0.3">
      <c r="A140" t="s">
        <v>20</v>
      </c>
      <c r="B140">
        <v>8</v>
      </c>
      <c r="C140" t="s">
        <v>136</v>
      </c>
      <c r="D140" t="s">
        <v>121</v>
      </c>
      <c r="E140" t="s">
        <v>2</v>
      </c>
      <c r="F140" t="s">
        <v>131</v>
      </c>
      <c r="G140" s="67">
        <f>VLOOKUP($A140,Detail,'Data Setup-for-Lookup'!$M$1,FALSE)</f>
        <v>0</v>
      </c>
      <c r="H140" s="67">
        <f>VLOOKUP($A140,DetailOct,'Data Setup-for-Lookup'!$M$1,FALSE)</f>
        <v>0</v>
      </c>
      <c r="I140" s="67"/>
      <c r="J140" s="67"/>
      <c r="K140" s="67">
        <f>VLOOKUP($A140,DetailApr,'Data Setup-for-Lookup'!M$1,FALSE)</f>
        <v>0</v>
      </c>
    </row>
    <row r="141" spans="1:11" ht="15.75" x14ac:dyDescent="0.3">
      <c r="A141" t="s">
        <v>20</v>
      </c>
      <c r="B141">
        <v>8</v>
      </c>
      <c r="C141" t="s">
        <v>136</v>
      </c>
      <c r="D141" t="s">
        <v>121</v>
      </c>
      <c r="E141" t="s">
        <v>2</v>
      </c>
      <c r="F141" t="s">
        <v>132</v>
      </c>
      <c r="G141" s="67">
        <f>VLOOKUP($A141,Detail,'Data Setup-for-Lookup'!$N$1,FALSE)</f>
        <v>27.68</v>
      </c>
      <c r="H141" s="67">
        <f>VLOOKUP($A141,DetailOct,'Data Setup-for-Lookup'!$N$1,FALSE)</f>
        <v>56</v>
      </c>
      <c r="I141" s="67"/>
      <c r="J141" s="67"/>
      <c r="K141" s="67">
        <f>VLOOKUP($A141,DetailApr,'Data Setup-for-Lookup'!N$1,FALSE)</f>
        <v>51</v>
      </c>
    </row>
    <row r="142" spans="1:11" ht="15.75" x14ac:dyDescent="0.3">
      <c r="A142" t="s">
        <v>20</v>
      </c>
      <c r="B142">
        <v>8</v>
      </c>
      <c r="C142" t="s">
        <v>136</v>
      </c>
      <c r="D142" t="s">
        <v>121</v>
      </c>
      <c r="E142" t="s">
        <v>2</v>
      </c>
      <c r="F142" t="s">
        <v>133</v>
      </c>
      <c r="G142" s="67">
        <f>VLOOKUP($A142,Detail,'Data Setup-for-Lookup'!$O$1,FALSE)</f>
        <v>55.81</v>
      </c>
      <c r="H142" s="67">
        <f>VLOOKUP($A142,DetailOct,'Data Setup-for-Lookup'!$O$1,FALSE)</f>
        <v>0</v>
      </c>
      <c r="I142" s="67"/>
      <c r="J142" s="67"/>
      <c r="K142" s="67">
        <f>VLOOKUP($A142,DetailApr,'Data Setup-for-Lookup'!O$1,FALSE)</f>
        <v>52.59</v>
      </c>
    </row>
    <row r="143" spans="1:11" ht="15.75" x14ac:dyDescent="0.3">
      <c r="A143" t="s">
        <v>20</v>
      </c>
      <c r="B143">
        <v>8</v>
      </c>
      <c r="C143" t="s">
        <v>136</v>
      </c>
      <c r="D143" t="s">
        <v>121</v>
      </c>
      <c r="E143" t="s">
        <v>2</v>
      </c>
      <c r="F143" t="s">
        <v>134</v>
      </c>
      <c r="G143" s="67">
        <f>VLOOKUP($A143,Detail,'Data Setup-for-Lookup'!$P$1,FALSE)</f>
        <v>0</v>
      </c>
      <c r="H143" s="67">
        <f>VLOOKUP($A143,DetailOct,'Data Setup-for-Lookup'!$P$1,FALSE)</f>
        <v>0</v>
      </c>
      <c r="I143" s="67"/>
      <c r="J143" s="67"/>
      <c r="K143" s="67">
        <f>VLOOKUP($A143,DetailApr,'Data Setup-for-Lookup'!P$1,FALSE)</f>
        <v>0</v>
      </c>
    </row>
    <row r="144" spans="1:11" ht="15.75" x14ac:dyDescent="0.3">
      <c r="A144" t="s">
        <v>20</v>
      </c>
      <c r="B144">
        <v>8</v>
      </c>
      <c r="C144" t="s">
        <v>136</v>
      </c>
      <c r="D144" t="s">
        <v>121</v>
      </c>
      <c r="E144" t="s">
        <v>2</v>
      </c>
      <c r="F144" t="s">
        <v>10</v>
      </c>
      <c r="G144" s="67">
        <f>VLOOKUP($A144,Detail,'Data Setup-for-Lookup'!$Q$1,FALSE)</f>
        <v>0</v>
      </c>
      <c r="H144" s="67">
        <f>VLOOKUP($A144,DetailOct,'Data Setup-for-Lookup'!$Q$1,FALSE)</f>
        <v>0</v>
      </c>
      <c r="I144" s="67"/>
      <c r="J144" s="67"/>
      <c r="K144" s="67">
        <f>VLOOKUP($A144,DetailApr,'Data Setup-for-Lookup'!Q$1,FALSE)</f>
        <v>0</v>
      </c>
    </row>
    <row r="145" spans="1:11" ht="15.75" x14ac:dyDescent="0.3">
      <c r="A145" t="s">
        <v>20</v>
      </c>
      <c r="B145">
        <v>8</v>
      </c>
      <c r="C145" t="s">
        <v>136</v>
      </c>
      <c r="D145" t="s">
        <v>121</v>
      </c>
      <c r="E145" t="s">
        <v>135</v>
      </c>
      <c r="F145" t="s">
        <v>123</v>
      </c>
      <c r="G145" s="67">
        <f>VLOOKUP($A145,Detail,'Data Setup-for-Lookup'!$R$1,FALSE)</f>
        <v>10988.49</v>
      </c>
      <c r="H145" s="67">
        <f>VLOOKUP($A145,DetailOct,'Data Setup-for-Lookup'!$R$1,FALSE)</f>
        <v>14816</v>
      </c>
      <c r="I145" s="67"/>
      <c r="J145" s="67"/>
      <c r="K145" s="67">
        <f>VLOOKUP($A145,DetailApr,'Data Setup-for-Lookup'!R$1,FALSE)</f>
        <v>12193.59</v>
      </c>
    </row>
    <row r="146" spans="1:11" ht="15.75" x14ac:dyDescent="0.3">
      <c r="A146" t="s">
        <v>20</v>
      </c>
      <c r="B146">
        <v>8</v>
      </c>
      <c r="C146" t="s">
        <v>136</v>
      </c>
      <c r="D146" t="s">
        <v>186</v>
      </c>
      <c r="E146" t="s">
        <v>187</v>
      </c>
      <c r="F146" t="s">
        <v>123</v>
      </c>
      <c r="G146" s="67">
        <f>VLOOKUP($A146,Detail,'Data Setup-for-Lookup'!$S$1,FALSE)</f>
        <v>36780.560000000005</v>
      </c>
      <c r="H146" s="67">
        <f>VLOOKUP($A146,DetailOct,'Data Setup-for-Lookup'!$S$1,FALSE)</f>
        <v>25117.11</v>
      </c>
      <c r="I146" s="67">
        <f>VLOOKUP($A146,DetailJan,'Data Setup-for-Lookup'!$S$1,FALSE)</f>
        <v>46741.53</v>
      </c>
      <c r="J146" s="67">
        <f>VLOOKUP($A146,DetailApr,'Data Setup-for-Lookup'!$S$1,FALSE)</f>
        <v>40631.405321588907</v>
      </c>
      <c r="K146" s="67">
        <f>VLOOKUP($A146,DetailApr,'Data Setup-for-Lookup'!S$1,FALSE)</f>
        <v>40631.405321588907</v>
      </c>
    </row>
    <row r="147" spans="1:11" ht="15.75" x14ac:dyDescent="0.3">
      <c r="A147" t="s">
        <v>21</v>
      </c>
      <c r="B147">
        <v>9</v>
      </c>
      <c r="C147" t="s">
        <v>136</v>
      </c>
      <c r="D147" t="s">
        <v>121</v>
      </c>
      <c r="E147" t="s">
        <v>122</v>
      </c>
      <c r="F147" t="s">
        <v>123</v>
      </c>
      <c r="G147" s="67">
        <f>VLOOKUP($A148,Detail,'Data Setup-for-Lookup'!B$1,FALSE)</f>
        <v>9853.86</v>
      </c>
      <c r="H147" s="67">
        <f>VLOOKUP($A147,DetailOct,'Data Setup-for-Lookup'!B$1,FALSE)</f>
        <v>8654.35</v>
      </c>
      <c r="I147" s="67"/>
      <c r="J147" s="67"/>
      <c r="K147" s="67">
        <f>VLOOKUP($A147,DetailApr,'Data Setup-for-Lookup'!B$1,FALSE)</f>
        <v>11241.42</v>
      </c>
    </row>
    <row r="148" spans="1:11" ht="15.75" x14ac:dyDescent="0.3">
      <c r="A148" t="s">
        <v>21</v>
      </c>
      <c r="B148">
        <v>9</v>
      </c>
      <c r="C148" t="s">
        <v>136</v>
      </c>
      <c r="D148" t="s">
        <v>121</v>
      </c>
      <c r="E148" t="s">
        <v>124</v>
      </c>
      <c r="F148" t="s">
        <v>1</v>
      </c>
      <c r="G148" s="67">
        <f>VLOOKUP($A149,Detail,'Data Setup-for-Lookup'!C$1,FALSE)</f>
        <v>1193.47</v>
      </c>
      <c r="H148" s="67">
        <f>VLOOKUP($A148,DetailOct,'Data Setup-for-Lookup'!$C$1,FALSE)</f>
        <v>1223.3399999999999</v>
      </c>
      <c r="I148" s="67"/>
      <c r="J148" s="67"/>
      <c r="K148" s="67">
        <f>VLOOKUP($A148,DetailApr,'Data Setup-for-Lookup'!C$1,FALSE)</f>
        <v>1150.46</v>
      </c>
    </row>
    <row r="149" spans="1:11" ht="15.75" x14ac:dyDescent="0.3">
      <c r="A149" t="s">
        <v>21</v>
      </c>
      <c r="B149">
        <v>9</v>
      </c>
      <c r="C149" t="s">
        <v>136</v>
      </c>
      <c r="D149" t="s">
        <v>121</v>
      </c>
      <c r="E149" t="s">
        <v>124</v>
      </c>
      <c r="F149" t="s">
        <v>12</v>
      </c>
      <c r="G149" s="67">
        <f>VLOOKUP($A150,Detail,'Data Setup-for-Lookup'!D$1,FALSE)</f>
        <v>157.61000000000001</v>
      </c>
      <c r="H149" s="67">
        <f>VLOOKUP($A150,DetailOct,'Data Setup-for-Lookup'!$D$1,FALSE)</f>
        <v>163.66</v>
      </c>
      <c r="I149" s="67"/>
      <c r="J149" s="67"/>
      <c r="K149" s="67">
        <f>VLOOKUP($A149,DetailApr,'Data Setup-for-Lookup'!D$1,FALSE)</f>
        <v>174.28</v>
      </c>
    </row>
    <row r="150" spans="1:11" ht="15.75" x14ac:dyDescent="0.3">
      <c r="A150" t="s">
        <v>21</v>
      </c>
      <c r="B150">
        <v>9</v>
      </c>
      <c r="C150" t="s">
        <v>136</v>
      </c>
      <c r="D150" t="s">
        <v>121</v>
      </c>
      <c r="E150" t="s">
        <v>124</v>
      </c>
      <c r="F150" t="s">
        <v>13</v>
      </c>
      <c r="G150" s="67">
        <f>VLOOKUP($A151,Detail,'Data Setup-for-Lookup'!E$1,FALSE)</f>
        <v>175.28</v>
      </c>
      <c r="H150" s="67">
        <f>VLOOKUP($A151,DetailOct,'Data Setup-for-Lookup'!$E$1,FALSE)</f>
        <v>177.21</v>
      </c>
      <c r="I150" s="67"/>
      <c r="J150" s="67"/>
      <c r="K150" s="67">
        <f>VLOOKUP($A150,DetailApr,'Data Setup-for-Lookup'!E$1,FALSE)</f>
        <v>174.12</v>
      </c>
    </row>
    <row r="151" spans="1:11" ht="15.75" x14ac:dyDescent="0.3">
      <c r="A151" t="s">
        <v>21</v>
      </c>
      <c r="B151">
        <v>9</v>
      </c>
      <c r="C151" t="s">
        <v>136</v>
      </c>
      <c r="D151" t="s">
        <v>121</v>
      </c>
      <c r="E151" t="s">
        <v>124</v>
      </c>
      <c r="F151" t="s">
        <v>75</v>
      </c>
      <c r="G151" s="67">
        <f>VLOOKUP($A152,Detail,'Data Setup-for-Lookup'!F$1,FALSE)</f>
        <v>0</v>
      </c>
      <c r="H151" s="67">
        <f>VLOOKUP($A152,DetailOct,'Data Setup-for-Lookup'!$F$1,FALSE)</f>
        <v>0</v>
      </c>
      <c r="I151" s="67"/>
      <c r="J151" s="67"/>
      <c r="K151" s="67">
        <f>VLOOKUP($A151,DetailApr,'Data Setup-for-Lookup'!F$1,FALSE)</f>
        <v>0</v>
      </c>
    </row>
    <row r="152" spans="1:11" ht="15.75" x14ac:dyDescent="0.3">
      <c r="A152" t="s">
        <v>21</v>
      </c>
      <c r="B152">
        <v>9</v>
      </c>
      <c r="C152" t="s">
        <v>136</v>
      </c>
      <c r="D152" t="s">
        <v>121</v>
      </c>
      <c r="E152" t="s">
        <v>2</v>
      </c>
      <c r="F152" t="s">
        <v>125</v>
      </c>
      <c r="G152" s="67">
        <f>VLOOKUP($A152,Detail,'Data Setup-for-Lookup'!$G$1,FALSE)</f>
        <v>6060</v>
      </c>
      <c r="H152" s="67">
        <f>VLOOKUP($A152,DetailOct,'Data Setup-for-Lookup'!$G$1,FALSE)</f>
        <v>8310</v>
      </c>
      <c r="I152" s="67"/>
      <c r="J152" s="67"/>
      <c r="K152" s="67">
        <f>VLOOKUP($A152,DetailApr,'Data Setup-for-Lookup'!G$1,FALSE)</f>
        <v>7905</v>
      </c>
    </row>
    <row r="153" spans="1:11" ht="15.75" x14ac:dyDescent="0.3">
      <c r="A153" t="s">
        <v>21</v>
      </c>
      <c r="B153">
        <v>9</v>
      </c>
      <c r="C153" t="s">
        <v>136</v>
      </c>
      <c r="D153" t="s">
        <v>121</v>
      </c>
      <c r="E153" t="s">
        <v>2</v>
      </c>
      <c r="F153" t="s">
        <v>126</v>
      </c>
      <c r="G153" s="67">
        <f>VLOOKUP($A153,Detail,'Data Setup-for-Lookup'!$H$1,FALSE)</f>
        <v>0</v>
      </c>
      <c r="H153" s="67">
        <f>VLOOKUP($A153,DetailOct,'Data Setup-for-Lookup'!$H$1,FALSE)</f>
        <v>0</v>
      </c>
      <c r="I153" s="67"/>
      <c r="J153" s="67"/>
      <c r="K153" s="67">
        <f>VLOOKUP($A153,DetailApr,'Data Setup-for-Lookup'!H$1,FALSE)</f>
        <v>0</v>
      </c>
    </row>
    <row r="154" spans="1:11" ht="15.75" x14ac:dyDescent="0.3">
      <c r="A154" t="s">
        <v>21</v>
      </c>
      <c r="B154">
        <v>9</v>
      </c>
      <c r="C154" t="s">
        <v>136</v>
      </c>
      <c r="D154" t="s">
        <v>121</v>
      </c>
      <c r="E154" t="s">
        <v>2</v>
      </c>
      <c r="F154" t="s">
        <v>127</v>
      </c>
      <c r="G154" s="67">
        <f>VLOOKUP($A154,Detail,'Data Setup-for-Lookup'!$I$1,FALSE)</f>
        <v>0</v>
      </c>
      <c r="H154" s="67">
        <f>VLOOKUP($A154,DetailOct,'Data Setup-for-Lookup'!$I$1,FALSE)</f>
        <v>0</v>
      </c>
      <c r="I154" s="67"/>
      <c r="J154" s="67"/>
      <c r="K154" s="67">
        <f>VLOOKUP($A154,DetailApr,'Data Setup-for-Lookup'!I$1,FALSE)</f>
        <v>0</v>
      </c>
    </row>
    <row r="155" spans="1:11" ht="15.75" x14ac:dyDescent="0.3">
      <c r="A155" t="s">
        <v>21</v>
      </c>
      <c r="B155">
        <v>9</v>
      </c>
      <c r="C155" t="s">
        <v>136</v>
      </c>
      <c r="D155" t="s">
        <v>121</v>
      </c>
      <c r="E155" t="s">
        <v>2</v>
      </c>
      <c r="F155" t="s">
        <v>128</v>
      </c>
      <c r="G155" s="67">
        <f>VLOOKUP($A155,Detail,'Data Setup-for-Lookup'!$J$1,FALSE)</f>
        <v>840</v>
      </c>
      <c r="H155" s="67">
        <f>VLOOKUP($A155,DetailOct,'Data Setup-for-Lookup'!$J$1,FALSE)</f>
        <v>0</v>
      </c>
      <c r="I155" s="67"/>
      <c r="J155" s="67"/>
      <c r="K155" s="67">
        <f>VLOOKUP($A155,DetailApr,'Data Setup-for-Lookup'!J$1,FALSE)</f>
        <v>0</v>
      </c>
    </row>
    <row r="156" spans="1:11" ht="15.75" x14ac:dyDescent="0.3">
      <c r="A156" t="s">
        <v>21</v>
      </c>
      <c r="B156">
        <v>9</v>
      </c>
      <c r="C156" t="s">
        <v>136</v>
      </c>
      <c r="D156" t="s">
        <v>121</v>
      </c>
      <c r="E156" t="s">
        <v>2</v>
      </c>
      <c r="F156" t="s">
        <v>129</v>
      </c>
      <c r="G156" s="67">
        <f>VLOOKUP($A156,Detail,'Data Setup-for-Lookup'!$K$1,FALSE)</f>
        <v>0</v>
      </c>
      <c r="H156" s="67">
        <f>VLOOKUP($A156,DetailOct,'Data Setup-for-Lookup'!$K$1,FALSE)</f>
        <v>0</v>
      </c>
      <c r="I156" s="67"/>
      <c r="J156" s="67"/>
      <c r="K156" s="67">
        <f>VLOOKUP($A156,DetailApr,'Data Setup-for-Lookup'!K$1,FALSE)</f>
        <v>0</v>
      </c>
    </row>
    <row r="157" spans="1:11" ht="15.75" x14ac:dyDescent="0.3">
      <c r="A157" t="s">
        <v>21</v>
      </c>
      <c r="B157">
        <v>9</v>
      </c>
      <c r="C157" t="s">
        <v>136</v>
      </c>
      <c r="D157" t="s">
        <v>121</v>
      </c>
      <c r="E157" t="s">
        <v>2</v>
      </c>
      <c r="F157" t="s">
        <v>130</v>
      </c>
      <c r="G157" s="67">
        <f>VLOOKUP($A157,Detail,'Data Setup-for-Lookup'!$L$1,FALSE)</f>
        <v>0</v>
      </c>
      <c r="H157" s="67">
        <f>VLOOKUP($A157,DetailOct,'Data Setup-for-Lookup'!$L$1,FALSE)</f>
        <v>0</v>
      </c>
      <c r="I157" s="67"/>
      <c r="J157" s="67"/>
      <c r="K157" s="67">
        <f>VLOOKUP($A157,DetailApr,'Data Setup-for-Lookup'!L$1,FALSE)</f>
        <v>0</v>
      </c>
    </row>
    <row r="158" spans="1:11" ht="15.75" x14ac:dyDescent="0.3">
      <c r="A158" t="s">
        <v>21</v>
      </c>
      <c r="B158">
        <v>9</v>
      </c>
      <c r="C158" t="s">
        <v>136</v>
      </c>
      <c r="D158" t="s">
        <v>121</v>
      </c>
      <c r="E158" t="s">
        <v>2</v>
      </c>
      <c r="F158" t="s">
        <v>131</v>
      </c>
      <c r="G158" s="67">
        <f>VLOOKUP($A158,Detail,'Data Setup-for-Lookup'!$M$1,FALSE)</f>
        <v>0</v>
      </c>
      <c r="H158" s="67">
        <f>VLOOKUP($A158,DetailOct,'Data Setup-for-Lookup'!$M$1,FALSE)</f>
        <v>0</v>
      </c>
      <c r="I158" s="67"/>
      <c r="J158" s="67"/>
      <c r="K158" s="67">
        <f>VLOOKUP($A158,DetailApr,'Data Setup-for-Lookup'!M$1,FALSE)</f>
        <v>0</v>
      </c>
    </row>
    <row r="159" spans="1:11" ht="15.75" x14ac:dyDescent="0.3">
      <c r="A159" t="s">
        <v>21</v>
      </c>
      <c r="B159">
        <v>9</v>
      </c>
      <c r="C159" t="s">
        <v>136</v>
      </c>
      <c r="D159" t="s">
        <v>121</v>
      </c>
      <c r="E159" t="s">
        <v>2</v>
      </c>
      <c r="F159" t="s">
        <v>132</v>
      </c>
      <c r="G159" s="67">
        <f>VLOOKUP($A159,Detail,'Data Setup-for-Lookup'!$N$1,FALSE)</f>
        <v>739.08</v>
      </c>
      <c r="H159" s="67">
        <f>VLOOKUP($A159,DetailOct,'Data Setup-for-Lookup'!$N$1,FALSE)</f>
        <v>310.91000000000003</v>
      </c>
      <c r="I159" s="67"/>
      <c r="J159" s="67"/>
      <c r="K159" s="67">
        <f>VLOOKUP($A159,DetailApr,'Data Setup-for-Lookup'!N$1,FALSE)</f>
        <v>442</v>
      </c>
    </row>
    <row r="160" spans="1:11" ht="15.75" x14ac:dyDescent="0.3">
      <c r="A160" t="s">
        <v>21</v>
      </c>
      <c r="B160">
        <v>9</v>
      </c>
      <c r="C160" t="s">
        <v>136</v>
      </c>
      <c r="D160" t="s">
        <v>121</v>
      </c>
      <c r="E160" t="s">
        <v>2</v>
      </c>
      <c r="F160" t="s">
        <v>133</v>
      </c>
      <c r="G160" s="67">
        <f>VLOOKUP($A160,Detail,'Data Setup-for-Lookup'!$O$1,FALSE)</f>
        <v>0</v>
      </c>
      <c r="H160" s="67">
        <f>VLOOKUP($A160,DetailOct,'Data Setup-for-Lookup'!$O$1,FALSE)</f>
        <v>0</v>
      </c>
      <c r="I160" s="67"/>
      <c r="J160" s="67"/>
      <c r="K160" s="67">
        <f>VLOOKUP($A160,DetailApr,'Data Setup-for-Lookup'!O$1,FALSE)</f>
        <v>0</v>
      </c>
    </row>
    <row r="161" spans="1:11" ht="15.75" x14ac:dyDescent="0.3">
      <c r="A161" t="s">
        <v>21</v>
      </c>
      <c r="B161">
        <v>9</v>
      </c>
      <c r="C161" t="s">
        <v>136</v>
      </c>
      <c r="D161" t="s">
        <v>121</v>
      </c>
      <c r="E161" t="s">
        <v>2</v>
      </c>
      <c r="F161" t="s">
        <v>134</v>
      </c>
      <c r="G161" s="67">
        <f>VLOOKUP($A161,Detail,'Data Setup-for-Lookup'!$P$1,FALSE)</f>
        <v>0</v>
      </c>
      <c r="H161" s="67">
        <f>VLOOKUP($A161,DetailOct,'Data Setup-for-Lookup'!$P$1,FALSE)</f>
        <v>0</v>
      </c>
      <c r="I161" s="67"/>
      <c r="J161" s="67"/>
      <c r="K161" s="67">
        <f>VLOOKUP($A161,DetailApr,'Data Setup-for-Lookup'!P$1,FALSE)</f>
        <v>0</v>
      </c>
    </row>
    <row r="162" spans="1:11" ht="15.75" x14ac:dyDescent="0.3">
      <c r="A162" t="s">
        <v>21</v>
      </c>
      <c r="B162">
        <v>9</v>
      </c>
      <c r="C162" t="s">
        <v>136</v>
      </c>
      <c r="D162" t="s">
        <v>121</v>
      </c>
      <c r="E162" t="s">
        <v>2</v>
      </c>
      <c r="F162" t="s">
        <v>10</v>
      </c>
      <c r="G162" s="67">
        <f>VLOOKUP($A162,Detail,'Data Setup-for-Lookup'!$Q$1,FALSE)</f>
        <v>0</v>
      </c>
      <c r="H162" s="67">
        <f>VLOOKUP($A162,DetailOct,'Data Setup-for-Lookup'!$Q$1,FALSE)</f>
        <v>0</v>
      </c>
      <c r="I162" s="67"/>
      <c r="J162" s="67"/>
      <c r="K162" s="67">
        <f>VLOOKUP($A162,DetailApr,'Data Setup-for-Lookup'!Q$1,FALSE)</f>
        <v>0</v>
      </c>
    </row>
    <row r="163" spans="1:11" ht="15.75" x14ac:dyDescent="0.3">
      <c r="A163" t="s">
        <v>21</v>
      </c>
      <c r="B163">
        <v>9</v>
      </c>
      <c r="C163" t="s">
        <v>136</v>
      </c>
      <c r="D163" t="s">
        <v>121</v>
      </c>
      <c r="E163" t="s">
        <v>135</v>
      </c>
      <c r="F163" t="s">
        <v>123</v>
      </c>
      <c r="G163" s="67">
        <f>VLOOKUP($A163,Detail,'Data Setup-for-Lookup'!$R$1,FALSE)</f>
        <v>7639.08</v>
      </c>
      <c r="H163" s="67">
        <f>VLOOKUP($A163,DetailOct,'Data Setup-for-Lookup'!$R$1,FALSE)</f>
        <v>8620.91</v>
      </c>
      <c r="I163" s="67"/>
      <c r="J163" s="67"/>
      <c r="K163" s="67">
        <f>VLOOKUP($A163,DetailApr,'Data Setup-for-Lookup'!R$1,FALSE)</f>
        <v>8347</v>
      </c>
    </row>
    <row r="164" spans="1:11" ht="15.75" x14ac:dyDescent="0.3">
      <c r="A164" t="s">
        <v>21</v>
      </c>
      <c r="B164">
        <v>9</v>
      </c>
      <c r="C164" t="s">
        <v>136</v>
      </c>
      <c r="D164" t="s">
        <v>186</v>
      </c>
      <c r="E164" t="s">
        <v>187</v>
      </c>
      <c r="F164" t="s">
        <v>123</v>
      </c>
      <c r="G164" s="67">
        <f>VLOOKUP($A164,Detail,'Data Setup-for-Lookup'!$S$1,FALSE)</f>
        <v>21267.14</v>
      </c>
      <c r="H164" s="67">
        <f>VLOOKUP($A164,DetailOct,'Data Setup-for-Lookup'!$S$1,FALSE)</f>
        <v>19899.330000000002</v>
      </c>
      <c r="I164" s="67">
        <f>VLOOKUP($A164,DetailJan,'Data Setup-for-Lookup'!$S$1,FALSE)</f>
        <v>17840.919999999998</v>
      </c>
      <c r="J164" s="67">
        <f>VLOOKUP($A164,DetailApr,'Data Setup-for-Lookup'!$S$1,FALSE)</f>
        <v>20769.256895133218</v>
      </c>
      <c r="K164" s="67">
        <f>VLOOKUP($A164,DetailApr,'Data Setup-for-Lookup'!S$1,FALSE)</f>
        <v>20769.256895133218</v>
      </c>
    </row>
    <row r="165" spans="1:11" ht="15.75" x14ac:dyDescent="0.3">
      <c r="A165" t="s">
        <v>22</v>
      </c>
      <c r="B165">
        <v>10</v>
      </c>
      <c r="C165" t="s">
        <v>136</v>
      </c>
      <c r="D165" t="s">
        <v>121</v>
      </c>
      <c r="E165" t="s">
        <v>122</v>
      </c>
      <c r="F165" t="s">
        <v>123</v>
      </c>
      <c r="G165" s="67">
        <f>VLOOKUP($A166,Detail,'Data Setup-for-Lookup'!B$1,FALSE)</f>
        <v>10031.39</v>
      </c>
      <c r="H165" s="67">
        <f>VLOOKUP($A165,DetailOct,'Data Setup-for-Lookup'!B$1,FALSE)</f>
        <v>8354.5300000000007</v>
      </c>
      <c r="I165" s="67"/>
      <c r="J165" s="67"/>
      <c r="K165" s="67">
        <f>VLOOKUP($A165,DetailApr,'Data Setup-for-Lookup'!B$1,FALSE)</f>
        <v>9120.6</v>
      </c>
    </row>
    <row r="166" spans="1:11" ht="15.75" x14ac:dyDescent="0.3">
      <c r="A166" t="s">
        <v>22</v>
      </c>
      <c r="B166">
        <v>10</v>
      </c>
      <c r="C166" t="s">
        <v>136</v>
      </c>
      <c r="D166" t="s">
        <v>121</v>
      </c>
      <c r="E166" t="s">
        <v>124</v>
      </c>
      <c r="F166" t="s">
        <v>1</v>
      </c>
      <c r="G166" s="67">
        <f>VLOOKUP($A167,Detail,'Data Setup-for-Lookup'!C$1,FALSE)</f>
        <v>1445.33</v>
      </c>
      <c r="H166" s="67">
        <f>VLOOKUP($A166,DetailOct,'Data Setup-for-Lookup'!$C$1,FALSE)</f>
        <v>1421.55</v>
      </c>
      <c r="I166" s="67"/>
      <c r="J166" s="67"/>
      <c r="K166" s="67">
        <f>VLOOKUP($A166,DetailApr,'Data Setup-for-Lookup'!C$1,FALSE)</f>
        <v>1521.1</v>
      </c>
    </row>
    <row r="167" spans="1:11" ht="15.75" x14ac:dyDescent="0.3">
      <c r="A167" t="s">
        <v>22</v>
      </c>
      <c r="B167">
        <v>10</v>
      </c>
      <c r="C167" t="s">
        <v>136</v>
      </c>
      <c r="D167" t="s">
        <v>121</v>
      </c>
      <c r="E167" t="s">
        <v>124</v>
      </c>
      <c r="F167" t="s">
        <v>12</v>
      </c>
      <c r="G167" s="67">
        <f>VLOOKUP($A168,Detail,'Data Setup-for-Lookup'!D$1,FALSE)</f>
        <v>406.96</v>
      </c>
      <c r="H167" s="67">
        <f>VLOOKUP($A168,DetailOct,'Data Setup-for-Lookup'!$D$1,FALSE)</f>
        <v>1239.42</v>
      </c>
      <c r="I167" s="67"/>
      <c r="J167" s="67"/>
      <c r="K167" s="67">
        <f>VLOOKUP($A167,DetailApr,'Data Setup-for-Lookup'!D$1,FALSE)</f>
        <v>0</v>
      </c>
    </row>
    <row r="168" spans="1:11" ht="15.75" x14ac:dyDescent="0.3">
      <c r="A168" t="s">
        <v>22</v>
      </c>
      <c r="B168">
        <v>10</v>
      </c>
      <c r="C168" t="s">
        <v>136</v>
      </c>
      <c r="D168" t="s">
        <v>121</v>
      </c>
      <c r="E168" t="s">
        <v>124</v>
      </c>
      <c r="F168" t="s">
        <v>13</v>
      </c>
      <c r="G168" s="67">
        <f>VLOOKUP($A169,Detail,'Data Setup-for-Lookup'!E$1,FALSE)</f>
        <v>291.31</v>
      </c>
      <c r="H168" s="67">
        <f>VLOOKUP($A169,DetailOct,'Data Setup-for-Lookup'!$E$1,FALSE)</f>
        <v>138.94</v>
      </c>
      <c r="I168" s="67"/>
      <c r="J168" s="67"/>
      <c r="K168" s="67">
        <f>VLOOKUP($A168,DetailApr,'Data Setup-for-Lookup'!E$1,FALSE)</f>
        <v>130.58000000000001</v>
      </c>
    </row>
    <row r="169" spans="1:11" ht="15.75" x14ac:dyDescent="0.3">
      <c r="A169" t="s">
        <v>22</v>
      </c>
      <c r="B169">
        <v>10</v>
      </c>
      <c r="C169" t="s">
        <v>136</v>
      </c>
      <c r="D169" t="s">
        <v>121</v>
      </c>
      <c r="E169" t="s">
        <v>124</v>
      </c>
      <c r="F169" t="s">
        <v>75</v>
      </c>
      <c r="G169" s="67">
        <f>VLOOKUP($A170,Detail,'Data Setup-for-Lookup'!F$1,FALSE)</f>
        <v>0</v>
      </c>
      <c r="H169" s="67">
        <f>VLOOKUP($A170,DetailOct,'Data Setup-for-Lookup'!$F$1,FALSE)</f>
        <v>2212.92</v>
      </c>
      <c r="I169" s="67"/>
      <c r="J169" s="67"/>
      <c r="K169" s="67">
        <f>VLOOKUP($A169,DetailApr,'Data Setup-for-Lookup'!F$1,FALSE)</f>
        <v>2212.92</v>
      </c>
    </row>
    <row r="170" spans="1:11" ht="15.75" x14ac:dyDescent="0.3">
      <c r="A170" t="s">
        <v>22</v>
      </c>
      <c r="B170">
        <v>10</v>
      </c>
      <c r="C170" t="s">
        <v>136</v>
      </c>
      <c r="D170" t="s">
        <v>121</v>
      </c>
      <c r="E170" t="s">
        <v>2</v>
      </c>
      <c r="F170" t="s">
        <v>125</v>
      </c>
      <c r="G170" s="67">
        <f>VLOOKUP($A170,Detail,'Data Setup-for-Lookup'!$G$1,FALSE)</f>
        <v>2175</v>
      </c>
      <c r="H170" s="67">
        <f>VLOOKUP($A170,DetailOct,'Data Setup-for-Lookup'!$G$1,FALSE)</f>
        <v>1965</v>
      </c>
      <c r="I170" s="67"/>
      <c r="J170" s="67"/>
      <c r="K170" s="67">
        <f>VLOOKUP($A170,DetailApr,'Data Setup-for-Lookup'!G$1,FALSE)</f>
        <v>285</v>
      </c>
    </row>
    <row r="171" spans="1:11" ht="15.75" x14ac:dyDescent="0.3">
      <c r="A171" t="s">
        <v>22</v>
      </c>
      <c r="B171">
        <v>10</v>
      </c>
      <c r="C171" t="s">
        <v>136</v>
      </c>
      <c r="D171" t="s">
        <v>121</v>
      </c>
      <c r="E171" t="s">
        <v>2</v>
      </c>
      <c r="F171" t="s">
        <v>126</v>
      </c>
      <c r="G171" s="67">
        <f>VLOOKUP($A171,Detail,'Data Setup-for-Lookup'!$H$1,FALSE)</f>
        <v>0</v>
      </c>
      <c r="H171" s="67">
        <f>VLOOKUP($A171,DetailOct,'Data Setup-for-Lookup'!$H$1,FALSE)</f>
        <v>0</v>
      </c>
      <c r="I171" s="67"/>
      <c r="J171" s="67"/>
      <c r="K171" s="67">
        <f>VLOOKUP($A171,DetailApr,'Data Setup-for-Lookup'!H$1,FALSE)</f>
        <v>0</v>
      </c>
    </row>
    <row r="172" spans="1:11" ht="15.75" x14ac:dyDescent="0.3">
      <c r="A172" t="s">
        <v>22</v>
      </c>
      <c r="B172">
        <v>10</v>
      </c>
      <c r="C172" t="s">
        <v>136</v>
      </c>
      <c r="D172" t="s">
        <v>121</v>
      </c>
      <c r="E172" t="s">
        <v>2</v>
      </c>
      <c r="F172" t="s">
        <v>127</v>
      </c>
      <c r="G172" s="67">
        <f>VLOOKUP($A172,Detail,'Data Setup-for-Lookup'!$I$1,FALSE)</f>
        <v>0</v>
      </c>
      <c r="H172" s="67">
        <f>VLOOKUP($A172,DetailOct,'Data Setup-for-Lookup'!$I$1,FALSE)</f>
        <v>0</v>
      </c>
      <c r="I172" s="67"/>
      <c r="J172" s="67"/>
      <c r="K172" s="67">
        <f>VLOOKUP($A172,DetailApr,'Data Setup-for-Lookup'!I$1,FALSE)</f>
        <v>0</v>
      </c>
    </row>
    <row r="173" spans="1:11" ht="15.75" x14ac:dyDescent="0.3">
      <c r="A173" t="s">
        <v>22</v>
      </c>
      <c r="B173">
        <v>10</v>
      </c>
      <c r="C173" t="s">
        <v>136</v>
      </c>
      <c r="D173" t="s">
        <v>121</v>
      </c>
      <c r="E173" t="s">
        <v>2</v>
      </c>
      <c r="F173" t="s">
        <v>128</v>
      </c>
      <c r="G173" s="67">
        <f>VLOOKUP($A173,Detail,'Data Setup-for-Lookup'!$J$1,FALSE)</f>
        <v>0</v>
      </c>
      <c r="H173" s="67">
        <f>VLOOKUP($A173,DetailOct,'Data Setup-for-Lookup'!$J$1,FALSE)</f>
        <v>0</v>
      </c>
      <c r="I173" s="67"/>
      <c r="J173" s="67"/>
      <c r="K173" s="67">
        <f>VLOOKUP($A173,DetailApr,'Data Setup-for-Lookup'!J$1,FALSE)</f>
        <v>0</v>
      </c>
    </row>
    <row r="174" spans="1:11" ht="15.75" x14ac:dyDescent="0.3">
      <c r="A174" t="s">
        <v>22</v>
      </c>
      <c r="B174">
        <v>10</v>
      </c>
      <c r="C174" t="s">
        <v>136</v>
      </c>
      <c r="D174" t="s">
        <v>121</v>
      </c>
      <c r="E174" t="s">
        <v>2</v>
      </c>
      <c r="F174" t="s">
        <v>129</v>
      </c>
      <c r="G174" s="67">
        <f>VLOOKUP($A174,Detail,'Data Setup-for-Lookup'!$K$1,FALSE)</f>
        <v>0</v>
      </c>
      <c r="H174" s="67">
        <f>VLOOKUP($A174,DetailOct,'Data Setup-for-Lookup'!$K$1,FALSE)</f>
        <v>0</v>
      </c>
      <c r="I174" s="67"/>
      <c r="J174" s="67"/>
      <c r="K174" s="67">
        <f>VLOOKUP($A174,DetailApr,'Data Setup-for-Lookup'!K$1,FALSE)</f>
        <v>0</v>
      </c>
    </row>
    <row r="175" spans="1:11" ht="15.75" x14ac:dyDescent="0.3">
      <c r="A175" t="s">
        <v>22</v>
      </c>
      <c r="B175">
        <v>10</v>
      </c>
      <c r="C175" t="s">
        <v>136</v>
      </c>
      <c r="D175" t="s">
        <v>121</v>
      </c>
      <c r="E175" t="s">
        <v>2</v>
      </c>
      <c r="F175" t="s">
        <v>130</v>
      </c>
      <c r="G175" s="67">
        <f>VLOOKUP($A175,Detail,'Data Setup-for-Lookup'!$L$1,FALSE)</f>
        <v>0</v>
      </c>
      <c r="H175" s="67">
        <f>VLOOKUP($A175,DetailOct,'Data Setup-for-Lookup'!$L$1,FALSE)</f>
        <v>0</v>
      </c>
      <c r="I175" s="67"/>
      <c r="J175" s="67"/>
      <c r="K175" s="67">
        <f>VLOOKUP($A175,DetailApr,'Data Setup-for-Lookup'!L$1,FALSE)</f>
        <v>0</v>
      </c>
    </row>
    <row r="176" spans="1:11" ht="15.75" x14ac:dyDescent="0.3">
      <c r="A176" t="s">
        <v>22</v>
      </c>
      <c r="B176">
        <v>10</v>
      </c>
      <c r="C176" t="s">
        <v>136</v>
      </c>
      <c r="D176" t="s">
        <v>121</v>
      </c>
      <c r="E176" t="s">
        <v>2</v>
      </c>
      <c r="F176" t="s">
        <v>131</v>
      </c>
      <c r="G176" s="67">
        <f>VLOOKUP($A176,Detail,'Data Setup-for-Lookup'!$M$1,FALSE)</f>
        <v>0</v>
      </c>
      <c r="H176" s="67">
        <f>VLOOKUP($A176,DetailOct,'Data Setup-for-Lookup'!$M$1,FALSE)</f>
        <v>0</v>
      </c>
      <c r="I176" s="67"/>
      <c r="J176" s="67"/>
      <c r="K176" s="67">
        <f>VLOOKUP($A176,DetailApr,'Data Setup-for-Lookup'!M$1,FALSE)</f>
        <v>0</v>
      </c>
    </row>
    <row r="177" spans="1:11" ht="15.75" x14ac:dyDescent="0.3">
      <c r="A177" t="s">
        <v>22</v>
      </c>
      <c r="B177">
        <v>10</v>
      </c>
      <c r="C177" t="s">
        <v>136</v>
      </c>
      <c r="D177" t="s">
        <v>121</v>
      </c>
      <c r="E177" t="s">
        <v>2</v>
      </c>
      <c r="F177" t="s">
        <v>132</v>
      </c>
      <c r="G177" s="67">
        <f>VLOOKUP($A177,Detail,'Data Setup-for-Lookup'!$N$1,FALSE)</f>
        <v>0</v>
      </c>
      <c r="H177" s="67">
        <f>VLOOKUP($A177,DetailOct,'Data Setup-for-Lookup'!$N$1,FALSE)</f>
        <v>0</v>
      </c>
      <c r="I177" s="67"/>
      <c r="J177" s="67"/>
      <c r="K177" s="67">
        <f>VLOOKUP($A177,DetailApr,'Data Setup-for-Lookup'!N$1,FALSE)</f>
        <v>0</v>
      </c>
    </row>
    <row r="178" spans="1:11" ht="15.75" x14ac:dyDescent="0.3">
      <c r="A178" t="s">
        <v>22</v>
      </c>
      <c r="B178">
        <v>10</v>
      </c>
      <c r="C178" t="s">
        <v>136</v>
      </c>
      <c r="D178" t="s">
        <v>121</v>
      </c>
      <c r="E178" t="s">
        <v>2</v>
      </c>
      <c r="F178" t="s">
        <v>133</v>
      </c>
      <c r="G178" s="67">
        <f>VLOOKUP($A178,Detail,'Data Setup-for-Lookup'!$O$1,FALSE)</f>
        <v>0</v>
      </c>
      <c r="H178" s="67">
        <f>VLOOKUP($A178,DetailOct,'Data Setup-for-Lookup'!$O$1,FALSE)</f>
        <v>0</v>
      </c>
      <c r="I178" s="67"/>
      <c r="J178" s="67"/>
      <c r="K178" s="67">
        <f>VLOOKUP($A178,DetailApr,'Data Setup-for-Lookup'!O$1,FALSE)</f>
        <v>0</v>
      </c>
    </row>
    <row r="179" spans="1:11" ht="15.75" x14ac:dyDescent="0.3">
      <c r="A179" t="s">
        <v>22</v>
      </c>
      <c r="B179">
        <v>10</v>
      </c>
      <c r="C179" t="s">
        <v>136</v>
      </c>
      <c r="D179" t="s">
        <v>121</v>
      </c>
      <c r="E179" t="s">
        <v>2</v>
      </c>
      <c r="F179" t="s">
        <v>134</v>
      </c>
      <c r="G179" s="67">
        <f>VLOOKUP($A179,Detail,'Data Setup-for-Lookup'!$P$1,FALSE)</f>
        <v>71.209999999999994</v>
      </c>
      <c r="H179" s="67">
        <f>VLOOKUP($A179,DetailOct,'Data Setup-for-Lookup'!$P$1,FALSE)</f>
        <v>0</v>
      </c>
      <c r="I179" s="67"/>
      <c r="J179" s="67"/>
      <c r="K179" s="67">
        <f>VLOOKUP($A179,DetailApr,'Data Setup-for-Lookup'!P$1,FALSE)</f>
        <v>117.48</v>
      </c>
    </row>
    <row r="180" spans="1:11" ht="15.75" x14ac:dyDescent="0.3">
      <c r="A180" t="s">
        <v>22</v>
      </c>
      <c r="B180">
        <v>10</v>
      </c>
      <c r="C180" t="s">
        <v>136</v>
      </c>
      <c r="D180" t="s">
        <v>121</v>
      </c>
      <c r="E180" t="s">
        <v>2</v>
      </c>
      <c r="F180" t="s">
        <v>10</v>
      </c>
      <c r="G180" s="67">
        <f>VLOOKUP($A180,Detail,'Data Setup-for-Lookup'!$Q$1,FALSE)</f>
        <v>0</v>
      </c>
      <c r="H180" s="67">
        <f>VLOOKUP($A180,DetailOct,'Data Setup-for-Lookup'!$Q$1,FALSE)</f>
        <v>0</v>
      </c>
      <c r="I180" s="67"/>
      <c r="J180" s="67"/>
      <c r="K180" s="67">
        <f>VLOOKUP($A180,DetailApr,'Data Setup-for-Lookup'!Q$1,FALSE)</f>
        <v>0</v>
      </c>
    </row>
    <row r="181" spans="1:11" ht="15.75" x14ac:dyDescent="0.3">
      <c r="A181" t="s">
        <v>22</v>
      </c>
      <c r="B181">
        <v>10</v>
      </c>
      <c r="C181" t="s">
        <v>136</v>
      </c>
      <c r="D181" t="s">
        <v>121</v>
      </c>
      <c r="E181" t="s">
        <v>135</v>
      </c>
      <c r="F181" t="s">
        <v>123</v>
      </c>
      <c r="G181" s="67">
        <f>VLOOKUP($A181,Detail,'Data Setup-for-Lookup'!$R$1,FALSE)</f>
        <v>2246.21</v>
      </c>
      <c r="H181" s="67">
        <f>VLOOKUP($A181,DetailOct,'Data Setup-for-Lookup'!$R$1,FALSE)</f>
        <v>1965</v>
      </c>
      <c r="I181" s="67"/>
      <c r="J181" s="67"/>
      <c r="K181" s="67">
        <f>VLOOKUP($A181,DetailApr,'Data Setup-for-Lookup'!R$1,FALSE)</f>
        <v>402.48</v>
      </c>
    </row>
    <row r="182" spans="1:11" ht="15.75" x14ac:dyDescent="0.3">
      <c r="A182" t="s">
        <v>22</v>
      </c>
      <c r="B182">
        <v>10</v>
      </c>
      <c r="C182" t="s">
        <v>136</v>
      </c>
      <c r="D182" t="s">
        <v>186</v>
      </c>
      <c r="E182" t="s">
        <v>187</v>
      </c>
      <c r="F182" t="s">
        <v>123</v>
      </c>
      <c r="G182" s="67">
        <f>VLOOKUP($A182,Detail,'Data Setup-for-Lookup'!$S$1,FALSE)</f>
        <v>10680.259999999998</v>
      </c>
      <c r="H182" s="67">
        <f>VLOOKUP($A182,DetailOct,'Data Setup-for-Lookup'!$S$1,FALSE)</f>
        <v>25490.77</v>
      </c>
      <c r="I182" s="67">
        <f>VLOOKUP($A182,DetailJan,'Data Setup-for-Lookup'!$S$1,FALSE)</f>
        <v>6726.7</v>
      </c>
      <c r="J182" s="67">
        <f>VLOOKUP($A182,DetailApr,'Data Setup-for-Lookup'!$S$1,FALSE)</f>
        <v>12040.568245113851</v>
      </c>
      <c r="K182" s="67">
        <f>VLOOKUP($A182,DetailApr,'Data Setup-for-Lookup'!S$1,FALSE)</f>
        <v>12040.568245113851</v>
      </c>
    </row>
    <row r="183" spans="1:11" ht="15.75" x14ac:dyDescent="0.3">
      <c r="A183" t="s">
        <v>23</v>
      </c>
      <c r="B183">
        <v>11</v>
      </c>
      <c r="C183" t="s">
        <v>136</v>
      </c>
      <c r="D183" t="s">
        <v>121</v>
      </c>
      <c r="E183" t="s">
        <v>122</v>
      </c>
      <c r="F183" t="s">
        <v>123</v>
      </c>
      <c r="G183" s="67">
        <f>VLOOKUP($A184,Detail,'Data Setup-for-Lookup'!B$1,FALSE)</f>
        <v>38481.81</v>
      </c>
      <c r="H183" s="67">
        <f>VLOOKUP($A183,DetailOct,'Data Setup-for-Lookup'!B$1,FALSE)</f>
        <v>31578.639999999999</v>
      </c>
      <c r="I183" s="67"/>
      <c r="J183" s="67"/>
      <c r="K183" s="67">
        <f>VLOOKUP($A183,DetailApr,'Data Setup-for-Lookup'!B$1,FALSE)</f>
        <v>33445.19</v>
      </c>
    </row>
    <row r="184" spans="1:11" ht="15.75" x14ac:dyDescent="0.3">
      <c r="A184" t="s">
        <v>23</v>
      </c>
      <c r="B184">
        <v>11</v>
      </c>
      <c r="C184" t="s">
        <v>136</v>
      </c>
      <c r="D184" t="s">
        <v>121</v>
      </c>
      <c r="E184" t="s">
        <v>124</v>
      </c>
      <c r="F184" t="s">
        <v>1</v>
      </c>
      <c r="G184" s="67">
        <f>VLOOKUP($A185,Detail,'Data Setup-for-Lookup'!C$1,FALSE)</f>
        <v>4448.53</v>
      </c>
      <c r="H184" s="67">
        <f>VLOOKUP($A184,DetailOct,'Data Setup-for-Lookup'!$C$1,FALSE)</f>
        <v>4109.17</v>
      </c>
      <c r="I184" s="67"/>
      <c r="J184" s="67"/>
      <c r="K184" s="67">
        <f>VLOOKUP($A184,DetailApr,'Data Setup-for-Lookup'!C$1,FALSE)</f>
        <v>4922.91</v>
      </c>
    </row>
    <row r="185" spans="1:11" ht="15.75" x14ac:dyDescent="0.3">
      <c r="A185" t="s">
        <v>23</v>
      </c>
      <c r="B185">
        <v>11</v>
      </c>
      <c r="C185" t="s">
        <v>136</v>
      </c>
      <c r="D185" t="s">
        <v>121</v>
      </c>
      <c r="E185" t="s">
        <v>124</v>
      </c>
      <c r="F185" t="s">
        <v>12</v>
      </c>
      <c r="G185" s="67">
        <f>VLOOKUP($A186,Detail,'Data Setup-for-Lookup'!D$1,FALSE)</f>
        <v>3949</v>
      </c>
      <c r="H185" s="67">
        <f>VLOOKUP($A186,DetailOct,'Data Setup-for-Lookup'!$D$1,FALSE)</f>
        <v>0</v>
      </c>
      <c r="I185" s="67"/>
      <c r="J185" s="67"/>
      <c r="K185" s="67">
        <f>VLOOKUP($A185,DetailApr,'Data Setup-for-Lookup'!D$1,FALSE)</f>
        <v>0</v>
      </c>
    </row>
    <row r="186" spans="1:11" ht="15.75" x14ac:dyDescent="0.3">
      <c r="A186" t="s">
        <v>23</v>
      </c>
      <c r="B186">
        <v>11</v>
      </c>
      <c r="C186" t="s">
        <v>136</v>
      </c>
      <c r="D186" t="s">
        <v>121</v>
      </c>
      <c r="E186" t="s">
        <v>124</v>
      </c>
      <c r="F186" t="s">
        <v>13</v>
      </c>
      <c r="G186" s="67">
        <f>VLOOKUP($A187,Detail,'Data Setup-for-Lookup'!E$1,FALSE)</f>
        <v>267.76</v>
      </c>
      <c r="H186" s="67">
        <f>VLOOKUP($A187,DetailOct,'Data Setup-for-Lookup'!$E$1,FALSE)</f>
        <v>342.27</v>
      </c>
      <c r="I186" s="67"/>
      <c r="J186" s="67"/>
      <c r="K186" s="67">
        <f>VLOOKUP($A186,DetailApr,'Data Setup-for-Lookup'!E$1,FALSE)</f>
        <v>250.54</v>
      </c>
    </row>
    <row r="187" spans="1:11" ht="15.75" x14ac:dyDescent="0.3">
      <c r="A187" t="s">
        <v>23</v>
      </c>
      <c r="B187">
        <v>11</v>
      </c>
      <c r="C187" t="s">
        <v>136</v>
      </c>
      <c r="D187" t="s">
        <v>121</v>
      </c>
      <c r="E187" t="s">
        <v>124</v>
      </c>
      <c r="F187" t="s">
        <v>75</v>
      </c>
      <c r="G187" s="67">
        <f>VLOOKUP($A188,Detail,'Data Setup-for-Lookup'!F$1,FALSE)</f>
        <v>0</v>
      </c>
      <c r="H187" s="67">
        <f>VLOOKUP($A188,DetailOct,'Data Setup-for-Lookup'!$F$1,FALSE)</f>
        <v>0</v>
      </c>
      <c r="I187" s="67"/>
      <c r="J187" s="67"/>
      <c r="K187" s="67">
        <f>VLOOKUP($A187,DetailApr,'Data Setup-for-Lookup'!F$1,FALSE)</f>
        <v>0</v>
      </c>
    </row>
    <row r="188" spans="1:11" ht="15.75" x14ac:dyDescent="0.3">
      <c r="A188" t="s">
        <v>23</v>
      </c>
      <c r="B188">
        <v>11</v>
      </c>
      <c r="C188" t="s">
        <v>136</v>
      </c>
      <c r="D188" t="s">
        <v>121</v>
      </c>
      <c r="E188" t="s">
        <v>2</v>
      </c>
      <c r="F188" t="s">
        <v>125</v>
      </c>
      <c r="G188" s="67">
        <f>VLOOKUP($A188,Detail,'Data Setup-for-Lookup'!$G$1,FALSE)</f>
        <v>12015</v>
      </c>
      <c r="H188" s="67">
        <f>VLOOKUP($A188,DetailOct,'Data Setup-for-Lookup'!$G$1,FALSE)</f>
        <v>15465</v>
      </c>
      <c r="I188" s="67"/>
      <c r="J188" s="67"/>
      <c r="K188" s="67">
        <f>VLOOKUP($A188,DetailApr,'Data Setup-for-Lookup'!G$1,FALSE)</f>
        <v>22335</v>
      </c>
    </row>
    <row r="189" spans="1:11" ht="15.75" x14ac:dyDescent="0.3">
      <c r="A189" t="s">
        <v>23</v>
      </c>
      <c r="B189">
        <v>11</v>
      </c>
      <c r="C189" t="s">
        <v>136</v>
      </c>
      <c r="D189" t="s">
        <v>121</v>
      </c>
      <c r="E189" t="s">
        <v>2</v>
      </c>
      <c r="F189" t="s">
        <v>126</v>
      </c>
      <c r="G189" s="67">
        <f>VLOOKUP($A189,Detail,'Data Setup-for-Lookup'!$H$1,FALSE)</f>
        <v>210</v>
      </c>
      <c r="H189" s="67">
        <f>VLOOKUP($A189,DetailOct,'Data Setup-for-Lookup'!$H$1,FALSE)</f>
        <v>0</v>
      </c>
      <c r="I189" s="67"/>
      <c r="J189" s="67"/>
      <c r="K189" s="67">
        <f>VLOOKUP($A189,DetailApr,'Data Setup-for-Lookup'!H$1,FALSE)</f>
        <v>2550</v>
      </c>
    </row>
    <row r="190" spans="1:11" ht="15.75" x14ac:dyDescent="0.3">
      <c r="A190" t="s">
        <v>23</v>
      </c>
      <c r="B190">
        <v>11</v>
      </c>
      <c r="C190" t="s">
        <v>136</v>
      </c>
      <c r="D190" t="s">
        <v>121</v>
      </c>
      <c r="E190" t="s">
        <v>2</v>
      </c>
      <c r="F190" t="s">
        <v>127</v>
      </c>
      <c r="G190" s="67">
        <f>VLOOKUP($A190,Detail,'Data Setup-for-Lookup'!$I$1,FALSE)</f>
        <v>0</v>
      </c>
      <c r="H190" s="67">
        <f>VLOOKUP($A190,DetailOct,'Data Setup-for-Lookup'!$I$1,FALSE)</f>
        <v>0</v>
      </c>
      <c r="I190" s="67"/>
      <c r="J190" s="67"/>
      <c r="K190" s="67">
        <f>VLOOKUP($A190,DetailApr,'Data Setup-for-Lookup'!I$1,FALSE)</f>
        <v>0</v>
      </c>
    </row>
    <row r="191" spans="1:11" ht="15.75" x14ac:dyDescent="0.3">
      <c r="A191" t="s">
        <v>23</v>
      </c>
      <c r="B191">
        <v>11</v>
      </c>
      <c r="C191" t="s">
        <v>136</v>
      </c>
      <c r="D191" t="s">
        <v>121</v>
      </c>
      <c r="E191" t="s">
        <v>2</v>
      </c>
      <c r="F191" t="s">
        <v>128</v>
      </c>
      <c r="G191" s="67">
        <f>VLOOKUP($A191,Detail,'Data Setup-for-Lookup'!$J$1,FALSE)</f>
        <v>0</v>
      </c>
      <c r="H191" s="67">
        <f>VLOOKUP($A191,DetailOct,'Data Setup-for-Lookup'!$J$1,FALSE)</f>
        <v>0</v>
      </c>
      <c r="I191" s="67"/>
      <c r="J191" s="67"/>
      <c r="K191" s="67">
        <f>VLOOKUP($A191,DetailApr,'Data Setup-for-Lookup'!J$1,FALSE)</f>
        <v>0</v>
      </c>
    </row>
    <row r="192" spans="1:11" ht="15.75" x14ac:dyDescent="0.3">
      <c r="A192" t="s">
        <v>23</v>
      </c>
      <c r="B192">
        <v>11</v>
      </c>
      <c r="C192" t="s">
        <v>136</v>
      </c>
      <c r="D192" t="s">
        <v>121</v>
      </c>
      <c r="E192" t="s">
        <v>2</v>
      </c>
      <c r="F192" t="s">
        <v>129</v>
      </c>
      <c r="G192" s="67">
        <f>VLOOKUP($A192,Detail,'Data Setup-for-Lookup'!$K$1,FALSE)</f>
        <v>0</v>
      </c>
      <c r="H192" s="67">
        <f>VLOOKUP($A192,DetailOct,'Data Setup-for-Lookup'!$K$1,FALSE)</f>
        <v>0</v>
      </c>
      <c r="I192" s="67"/>
      <c r="J192" s="67"/>
      <c r="K192" s="67">
        <f>VLOOKUP($A192,DetailApr,'Data Setup-for-Lookup'!K$1,FALSE)</f>
        <v>0</v>
      </c>
    </row>
    <row r="193" spans="1:11" ht="15.75" x14ac:dyDescent="0.3">
      <c r="A193" t="s">
        <v>23</v>
      </c>
      <c r="B193">
        <v>11</v>
      </c>
      <c r="C193" t="s">
        <v>136</v>
      </c>
      <c r="D193" t="s">
        <v>121</v>
      </c>
      <c r="E193" t="s">
        <v>2</v>
      </c>
      <c r="F193" t="s">
        <v>130</v>
      </c>
      <c r="G193" s="67">
        <f>VLOOKUP($A193,Detail,'Data Setup-for-Lookup'!$L$1,FALSE)</f>
        <v>0</v>
      </c>
      <c r="H193" s="67">
        <f>VLOOKUP($A193,DetailOct,'Data Setup-for-Lookup'!$L$1,FALSE)</f>
        <v>0</v>
      </c>
      <c r="I193" s="67"/>
      <c r="J193" s="67"/>
      <c r="K193" s="67">
        <f>VLOOKUP($A193,DetailApr,'Data Setup-for-Lookup'!L$1,FALSE)</f>
        <v>0</v>
      </c>
    </row>
    <row r="194" spans="1:11" ht="15.75" x14ac:dyDescent="0.3">
      <c r="A194" t="s">
        <v>23</v>
      </c>
      <c r="B194">
        <v>11</v>
      </c>
      <c r="C194" t="s">
        <v>136</v>
      </c>
      <c r="D194" t="s">
        <v>121</v>
      </c>
      <c r="E194" t="s">
        <v>2</v>
      </c>
      <c r="F194" t="s">
        <v>131</v>
      </c>
      <c r="G194" s="67">
        <f>VLOOKUP($A194,Detail,'Data Setup-for-Lookup'!$M$1,FALSE)</f>
        <v>0</v>
      </c>
      <c r="H194" s="67">
        <f>VLOOKUP($A194,DetailOct,'Data Setup-for-Lookup'!$M$1,FALSE)</f>
        <v>0</v>
      </c>
      <c r="I194" s="67"/>
      <c r="J194" s="67"/>
      <c r="K194" s="67">
        <f>VLOOKUP($A194,DetailApr,'Data Setup-for-Lookup'!M$1,FALSE)</f>
        <v>0</v>
      </c>
    </row>
    <row r="195" spans="1:11" ht="15.75" x14ac:dyDescent="0.3">
      <c r="A195" t="s">
        <v>23</v>
      </c>
      <c r="B195">
        <v>11</v>
      </c>
      <c r="C195" t="s">
        <v>136</v>
      </c>
      <c r="D195" t="s">
        <v>121</v>
      </c>
      <c r="E195" t="s">
        <v>2</v>
      </c>
      <c r="F195" t="s">
        <v>132</v>
      </c>
      <c r="G195" s="67">
        <f>VLOOKUP($A195,Detail,'Data Setup-for-Lookup'!$N$1,FALSE)</f>
        <v>547.37</v>
      </c>
      <c r="H195" s="67">
        <f>VLOOKUP($A195,DetailOct,'Data Setup-for-Lookup'!$N$1,FALSE)</f>
        <v>469.5</v>
      </c>
      <c r="I195" s="67"/>
      <c r="J195" s="67"/>
      <c r="K195" s="67">
        <f>VLOOKUP($A195,DetailApr,'Data Setup-for-Lookup'!N$1,FALSE)</f>
        <v>833.61</v>
      </c>
    </row>
    <row r="196" spans="1:11" ht="15.75" x14ac:dyDescent="0.3">
      <c r="A196" t="s">
        <v>23</v>
      </c>
      <c r="B196">
        <v>11</v>
      </c>
      <c r="C196" t="s">
        <v>136</v>
      </c>
      <c r="D196" t="s">
        <v>121</v>
      </c>
      <c r="E196" t="s">
        <v>2</v>
      </c>
      <c r="F196" t="s">
        <v>133</v>
      </c>
      <c r="G196" s="67">
        <f>VLOOKUP($A196,Detail,'Data Setup-for-Lookup'!$O$1,FALSE)</f>
        <v>0</v>
      </c>
      <c r="H196" s="67">
        <f>VLOOKUP($A196,DetailOct,'Data Setup-for-Lookup'!$O$1,FALSE)</f>
        <v>0</v>
      </c>
      <c r="I196" s="67"/>
      <c r="J196" s="67"/>
      <c r="K196" s="67">
        <f>VLOOKUP($A196,DetailApr,'Data Setup-for-Lookup'!O$1,FALSE)</f>
        <v>0</v>
      </c>
    </row>
    <row r="197" spans="1:11" ht="15.75" x14ac:dyDescent="0.3">
      <c r="A197" t="s">
        <v>23</v>
      </c>
      <c r="B197">
        <v>11</v>
      </c>
      <c r="C197" t="s">
        <v>136</v>
      </c>
      <c r="D197" t="s">
        <v>121</v>
      </c>
      <c r="E197" t="s">
        <v>2</v>
      </c>
      <c r="F197" t="s">
        <v>134</v>
      </c>
      <c r="G197" s="67">
        <f>VLOOKUP($A197,Detail,'Data Setup-for-Lookup'!$P$1,FALSE)</f>
        <v>0</v>
      </c>
      <c r="H197" s="67">
        <f>VLOOKUP($A197,DetailOct,'Data Setup-for-Lookup'!$P$1,FALSE)</f>
        <v>0</v>
      </c>
      <c r="I197" s="67"/>
      <c r="J197" s="67"/>
      <c r="K197" s="67">
        <f>VLOOKUP($A197,DetailApr,'Data Setup-for-Lookup'!P$1,FALSE)</f>
        <v>0</v>
      </c>
    </row>
    <row r="198" spans="1:11" ht="15.75" x14ac:dyDescent="0.3">
      <c r="A198" t="s">
        <v>23</v>
      </c>
      <c r="B198">
        <v>11</v>
      </c>
      <c r="C198" t="s">
        <v>136</v>
      </c>
      <c r="D198" t="s">
        <v>121</v>
      </c>
      <c r="E198" t="s">
        <v>2</v>
      </c>
      <c r="F198" t="s">
        <v>10</v>
      </c>
      <c r="G198" s="67">
        <f>VLOOKUP($A198,Detail,'Data Setup-for-Lookup'!$Q$1,FALSE)</f>
        <v>0</v>
      </c>
      <c r="H198" s="67">
        <f>VLOOKUP($A198,DetailOct,'Data Setup-for-Lookup'!$Q$1,FALSE)</f>
        <v>0</v>
      </c>
      <c r="I198" s="67"/>
      <c r="J198" s="67"/>
      <c r="K198" s="67">
        <f>VLOOKUP($A198,DetailApr,'Data Setup-for-Lookup'!Q$1,FALSE)</f>
        <v>0</v>
      </c>
    </row>
    <row r="199" spans="1:11" ht="15.75" x14ac:dyDescent="0.3">
      <c r="A199" t="s">
        <v>23</v>
      </c>
      <c r="B199">
        <v>11</v>
      </c>
      <c r="C199" t="s">
        <v>136</v>
      </c>
      <c r="D199" t="s">
        <v>121</v>
      </c>
      <c r="E199" t="s">
        <v>135</v>
      </c>
      <c r="F199" t="s">
        <v>123</v>
      </c>
      <c r="G199" s="67">
        <f>VLOOKUP($A199,Detail,'Data Setup-for-Lookup'!$R$1,FALSE)</f>
        <v>12772.37</v>
      </c>
      <c r="H199" s="67">
        <f>VLOOKUP($A199,DetailOct,'Data Setup-for-Lookup'!$R$1,FALSE)</f>
        <v>15934.5</v>
      </c>
      <c r="I199" s="67"/>
      <c r="J199" s="67"/>
      <c r="K199" s="67">
        <f>VLOOKUP($A199,DetailApr,'Data Setup-for-Lookup'!R$1,FALSE)</f>
        <v>25718.61</v>
      </c>
    </row>
    <row r="200" spans="1:11" ht="15.75" x14ac:dyDescent="0.3">
      <c r="A200" t="s">
        <v>23</v>
      </c>
      <c r="B200">
        <v>11</v>
      </c>
      <c r="C200" t="s">
        <v>136</v>
      </c>
      <c r="D200" t="s">
        <v>186</v>
      </c>
      <c r="E200" t="s">
        <v>187</v>
      </c>
      <c r="F200" t="s">
        <v>123</v>
      </c>
      <c r="G200" s="67">
        <f>VLOOKUP($A200,Detail,'Data Setup-for-Lookup'!$S$1,FALSE)</f>
        <v>56670.400000000001</v>
      </c>
      <c r="H200" s="67">
        <f>VLOOKUP($A200,DetailOct,'Data Setup-for-Lookup'!$S$1,FALSE)</f>
        <v>53367.46</v>
      </c>
      <c r="I200" s="67">
        <f>VLOOKUP($A200,DetailJan,'Data Setup-for-Lookup'!$S$1,FALSE)</f>
        <v>65441.69</v>
      </c>
      <c r="J200" s="67">
        <f>VLOOKUP($A200,DetailApr,'Data Setup-for-Lookup'!$S$1,FALSE)</f>
        <v>51087.434302622278</v>
      </c>
      <c r="K200" s="67">
        <f>VLOOKUP($A200,DetailApr,'Data Setup-for-Lookup'!S$1,FALSE)</f>
        <v>51087.434302622278</v>
      </c>
    </row>
    <row r="201" spans="1:11" ht="15.75" x14ac:dyDescent="0.3">
      <c r="A201" t="s">
        <v>24</v>
      </c>
      <c r="B201">
        <v>12</v>
      </c>
      <c r="C201" t="s">
        <v>136</v>
      </c>
      <c r="D201" t="s">
        <v>121</v>
      </c>
      <c r="E201" t="s">
        <v>122</v>
      </c>
      <c r="F201" t="s">
        <v>123</v>
      </c>
      <c r="G201" s="67">
        <f>VLOOKUP($A202,Detail,'Data Setup-for-Lookup'!B$1,FALSE)</f>
        <v>11452.03</v>
      </c>
      <c r="H201" s="67">
        <f>VLOOKUP($A201,DetailOct,'Data Setup-for-Lookup'!B$1,FALSE)</f>
        <v>8798.7000000000007</v>
      </c>
      <c r="I201" s="67"/>
      <c r="J201" s="67"/>
      <c r="K201" s="67">
        <f>VLOOKUP($A201,DetailApr,'Data Setup-for-Lookup'!B$1,FALSE)</f>
        <v>10436.32</v>
      </c>
    </row>
    <row r="202" spans="1:11" ht="15.75" x14ac:dyDescent="0.3">
      <c r="A202" t="s">
        <v>24</v>
      </c>
      <c r="B202">
        <v>12</v>
      </c>
      <c r="C202" t="s">
        <v>136</v>
      </c>
      <c r="D202" t="s">
        <v>121</v>
      </c>
      <c r="E202" t="s">
        <v>124</v>
      </c>
      <c r="F202" t="s">
        <v>1</v>
      </c>
      <c r="G202" s="67">
        <f>VLOOKUP($A203,Detail,'Data Setup-for-Lookup'!C$1,FALSE)</f>
        <v>525</v>
      </c>
      <c r="H202" s="67">
        <f>VLOOKUP($A202,DetailOct,'Data Setup-for-Lookup'!$C$1,FALSE)</f>
        <v>712.5</v>
      </c>
      <c r="I202" s="67"/>
      <c r="J202" s="67"/>
      <c r="K202" s="67">
        <f>VLOOKUP($A202,DetailApr,'Data Setup-for-Lookup'!C$1,FALSE)</f>
        <v>904.2</v>
      </c>
    </row>
    <row r="203" spans="1:11" ht="15.75" x14ac:dyDescent="0.3">
      <c r="A203" t="s">
        <v>24</v>
      </c>
      <c r="B203">
        <v>12</v>
      </c>
      <c r="C203" t="s">
        <v>136</v>
      </c>
      <c r="D203" t="s">
        <v>121</v>
      </c>
      <c r="E203" t="s">
        <v>124</v>
      </c>
      <c r="F203" t="s">
        <v>12</v>
      </c>
      <c r="G203" s="67">
        <f>VLOOKUP($A204,Detail,'Data Setup-for-Lookup'!D$1,FALSE)</f>
        <v>12.54</v>
      </c>
      <c r="H203" s="67">
        <f>VLOOKUP($A204,DetailOct,'Data Setup-for-Lookup'!$D$1,FALSE)</f>
        <v>24.42</v>
      </c>
      <c r="I203" s="67"/>
      <c r="J203" s="67"/>
      <c r="K203" s="67">
        <f>VLOOKUP($A203,DetailApr,'Data Setup-for-Lookup'!D$1,FALSE)</f>
        <v>12.54</v>
      </c>
    </row>
    <row r="204" spans="1:11" ht="15.75" x14ac:dyDescent="0.3">
      <c r="A204" t="s">
        <v>24</v>
      </c>
      <c r="B204">
        <v>12</v>
      </c>
      <c r="C204" t="s">
        <v>136</v>
      </c>
      <c r="D204" t="s">
        <v>121</v>
      </c>
      <c r="E204" t="s">
        <v>124</v>
      </c>
      <c r="F204" t="s">
        <v>13</v>
      </c>
      <c r="G204" s="67">
        <f>VLOOKUP($A205,Detail,'Data Setup-for-Lookup'!E$1,FALSE)</f>
        <v>37.729999999999997</v>
      </c>
      <c r="H204" s="67">
        <f>VLOOKUP($A205,DetailOct,'Data Setup-for-Lookup'!$E$1,FALSE)</f>
        <v>428.27</v>
      </c>
      <c r="I204" s="67"/>
      <c r="J204" s="67"/>
      <c r="K204" s="67">
        <f>VLOOKUP($A204,DetailApr,'Data Setup-for-Lookup'!E$1,FALSE)</f>
        <v>69.3</v>
      </c>
    </row>
    <row r="205" spans="1:11" ht="15.75" x14ac:dyDescent="0.3">
      <c r="A205" t="s">
        <v>24</v>
      </c>
      <c r="B205">
        <v>12</v>
      </c>
      <c r="C205" t="s">
        <v>136</v>
      </c>
      <c r="D205" t="s">
        <v>121</v>
      </c>
      <c r="E205" t="s">
        <v>124</v>
      </c>
      <c r="F205" t="s">
        <v>75</v>
      </c>
      <c r="G205" s="67">
        <f>VLOOKUP($A206,Detail,'Data Setup-for-Lookup'!F$1,FALSE)</f>
        <v>0</v>
      </c>
      <c r="H205" s="67">
        <f>VLOOKUP($A206,DetailOct,'Data Setup-for-Lookup'!$F$1,FALSE)</f>
        <v>0</v>
      </c>
      <c r="I205" s="67"/>
      <c r="J205" s="67"/>
      <c r="K205" s="67">
        <f>VLOOKUP($A205,DetailApr,'Data Setup-for-Lookup'!F$1,FALSE)</f>
        <v>0</v>
      </c>
    </row>
    <row r="206" spans="1:11" ht="15.75" x14ac:dyDescent="0.3">
      <c r="A206" t="s">
        <v>24</v>
      </c>
      <c r="B206">
        <v>12</v>
      </c>
      <c r="C206" t="s">
        <v>136</v>
      </c>
      <c r="D206" t="s">
        <v>121</v>
      </c>
      <c r="E206" t="s">
        <v>2</v>
      </c>
      <c r="F206" t="s">
        <v>125</v>
      </c>
      <c r="G206" s="67">
        <f>VLOOKUP($A206,Detail,'Data Setup-for-Lookup'!$G$1,FALSE)</f>
        <v>1770</v>
      </c>
      <c r="H206" s="67">
        <f>VLOOKUP($A206,DetailOct,'Data Setup-for-Lookup'!$G$1,FALSE)</f>
        <v>1680</v>
      </c>
      <c r="I206" s="67"/>
      <c r="J206" s="67"/>
      <c r="K206" s="67">
        <f>VLOOKUP($A206,DetailApr,'Data Setup-for-Lookup'!G$1,FALSE)</f>
        <v>1620</v>
      </c>
    </row>
    <row r="207" spans="1:11" ht="15.75" x14ac:dyDescent="0.3">
      <c r="A207" t="s">
        <v>24</v>
      </c>
      <c r="B207">
        <v>12</v>
      </c>
      <c r="C207" t="s">
        <v>136</v>
      </c>
      <c r="D207" t="s">
        <v>121</v>
      </c>
      <c r="E207" t="s">
        <v>2</v>
      </c>
      <c r="F207" t="s">
        <v>126</v>
      </c>
      <c r="G207" s="67">
        <f>VLOOKUP($A207,Detail,'Data Setup-for-Lookup'!$H$1,FALSE)</f>
        <v>0</v>
      </c>
      <c r="H207" s="67">
        <f>VLOOKUP($A207,DetailOct,'Data Setup-for-Lookup'!$H$1,FALSE)</f>
        <v>0</v>
      </c>
      <c r="I207" s="67"/>
      <c r="J207" s="67"/>
      <c r="K207" s="67">
        <f>VLOOKUP($A207,DetailApr,'Data Setup-for-Lookup'!H$1,FALSE)</f>
        <v>0</v>
      </c>
    </row>
    <row r="208" spans="1:11" ht="15.75" x14ac:dyDescent="0.3">
      <c r="A208" t="s">
        <v>24</v>
      </c>
      <c r="B208">
        <v>12</v>
      </c>
      <c r="C208" t="s">
        <v>136</v>
      </c>
      <c r="D208" t="s">
        <v>121</v>
      </c>
      <c r="E208" t="s">
        <v>2</v>
      </c>
      <c r="F208" t="s">
        <v>127</v>
      </c>
      <c r="G208" s="67">
        <f>VLOOKUP($A208,Detail,'Data Setup-for-Lookup'!$I$1,FALSE)</f>
        <v>0</v>
      </c>
      <c r="H208" s="67">
        <f>VLOOKUP($A208,DetailOct,'Data Setup-for-Lookup'!$I$1,FALSE)</f>
        <v>0</v>
      </c>
      <c r="I208" s="67"/>
      <c r="J208" s="67"/>
      <c r="K208" s="67">
        <f>VLOOKUP($A208,DetailApr,'Data Setup-for-Lookup'!I$1,FALSE)</f>
        <v>0</v>
      </c>
    </row>
    <row r="209" spans="1:11" ht="15.75" x14ac:dyDescent="0.3">
      <c r="A209" t="s">
        <v>24</v>
      </c>
      <c r="B209">
        <v>12</v>
      </c>
      <c r="C209" t="s">
        <v>136</v>
      </c>
      <c r="D209" t="s">
        <v>121</v>
      </c>
      <c r="E209" t="s">
        <v>2</v>
      </c>
      <c r="F209" t="s">
        <v>128</v>
      </c>
      <c r="G209" s="67">
        <f>VLOOKUP($A209,Detail,'Data Setup-for-Lookup'!$J$1,FALSE)</f>
        <v>0</v>
      </c>
      <c r="H209" s="67">
        <f>VLOOKUP($A209,DetailOct,'Data Setup-for-Lookup'!$J$1,FALSE)</f>
        <v>465</v>
      </c>
      <c r="I209" s="67"/>
      <c r="J209" s="67"/>
      <c r="K209" s="67">
        <f>VLOOKUP($A209,DetailApr,'Data Setup-for-Lookup'!J$1,FALSE)</f>
        <v>0</v>
      </c>
    </row>
    <row r="210" spans="1:11" ht="15.75" x14ac:dyDescent="0.3">
      <c r="A210" t="s">
        <v>24</v>
      </c>
      <c r="B210">
        <v>12</v>
      </c>
      <c r="C210" t="s">
        <v>136</v>
      </c>
      <c r="D210" t="s">
        <v>121</v>
      </c>
      <c r="E210" t="s">
        <v>2</v>
      </c>
      <c r="F210" t="s">
        <v>129</v>
      </c>
      <c r="G210" s="67">
        <f>VLOOKUP($A210,Detail,'Data Setup-for-Lookup'!$K$1,FALSE)</f>
        <v>0</v>
      </c>
      <c r="H210" s="67">
        <f>VLOOKUP($A210,DetailOct,'Data Setup-for-Lookup'!$K$1,FALSE)</f>
        <v>0</v>
      </c>
      <c r="I210" s="67"/>
      <c r="J210" s="67"/>
      <c r="K210" s="67">
        <f>VLOOKUP($A210,DetailApr,'Data Setup-for-Lookup'!K$1,FALSE)</f>
        <v>0</v>
      </c>
    </row>
    <row r="211" spans="1:11" ht="15.75" x14ac:dyDescent="0.3">
      <c r="A211" t="s">
        <v>24</v>
      </c>
      <c r="B211">
        <v>12</v>
      </c>
      <c r="C211" t="s">
        <v>136</v>
      </c>
      <c r="D211" t="s">
        <v>121</v>
      </c>
      <c r="E211" t="s">
        <v>2</v>
      </c>
      <c r="F211" t="s">
        <v>130</v>
      </c>
      <c r="G211" s="67">
        <f>VLOOKUP($A211,Detail,'Data Setup-for-Lookup'!$L$1,FALSE)</f>
        <v>0</v>
      </c>
      <c r="H211" s="67">
        <f>VLOOKUP($A211,DetailOct,'Data Setup-for-Lookup'!$L$1,FALSE)</f>
        <v>0</v>
      </c>
      <c r="I211" s="67"/>
      <c r="J211" s="67"/>
      <c r="K211" s="67">
        <f>VLOOKUP($A211,DetailApr,'Data Setup-for-Lookup'!L$1,FALSE)</f>
        <v>0</v>
      </c>
    </row>
    <row r="212" spans="1:11" ht="15.75" x14ac:dyDescent="0.3">
      <c r="A212" t="s">
        <v>24</v>
      </c>
      <c r="B212">
        <v>12</v>
      </c>
      <c r="C212" t="s">
        <v>136</v>
      </c>
      <c r="D212" t="s">
        <v>121</v>
      </c>
      <c r="E212" t="s">
        <v>2</v>
      </c>
      <c r="F212" t="s">
        <v>131</v>
      </c>
      <c r="G212" s="67">
        <f>VLOOKUP($A212,Detail,'Data Setup-for-Lookup'!$M$1,FALSE)</f>
        <v>0</v>
      </c>
      <c r="H212" s="67">
        <f>VLOOKUP($A212,DetailOct,'Data Setup-for-Lookup'!$M$1,FALSE)</f>
        <v>0</v>
      </c>
      <c r="I212" s="67"/>
      <c r="J212" s="67"/>
      <c r="K212" s="67">
        <f>VLOOKUP($A212,DetailApr,'Data Setup-for-Lookup'!M$1,FALSE)</f>
        <v>0</v>
      </c>
    </row>
    <row r="213" spans="1:11" ht="15.75" x14ac:dyDescent="0.3">
      <c r="A213" t="s">
        <v>24</v>
      </c>
      <c r="B213">
        <v>12</v>
      </c>
      <c r="C213" t="s">
        <v>136</v>
      </c>
      <c r="D213" t="s">
        <v>121</v>
      </c>
      <c r="E213" t="s">
        <v>2</v>
      </c>
      <c r="F213" t="s">
        <v>132</v>
      </c>
      <c r="G213" s="67">
        <f>VLOOKUP($A213,Detail,'Data Setup-for-Lookup'!$N$1,FALSE)</f>
        <v>0</v>
      </c>
      <c r="H213" s="67">
        <f>VLOOKUP($A213,DetailOct,'Data Setup-for-Lookup'!$N$1,FALSE)</f>
        <v>0</v>
      </c>
      <c r="I213" s="67"/>
      <c r="J213" s="67"/>
      <c r="K213" s="67">
        <f>VLOOKUP($A213,DetailApr,'Data Setup-for-Lookup'!N$1,FALSE)</f>
        <v>0</v>
      </c>
    </row>
    <row r="214" spans="1:11" ht="15.75" x14ac:dyDescent="0.3">
      <c r="A214" t="s">
        <v>24</v>
      </c>
      <c r="B214">
        <v>12</v>
      </c>
      <c r="C214" t="s">
        <v>136</v>
      </c>
      <c r="D214" t="s">
        <v>121</v>
      </c>
      <c r="E214" t="s">
        <v>2</v>
      </c>
      <c r="F214" t="s">
        <v>133</v>
      </c>
      <c r="G214" s="67">
        <f>VLOOKUP($A214,Detail,'Data Setup-for-Lookup'!$O$1,FALSE)</f>
        <v>0</v>
      </c>
      <c r="H214" s="67">
        <f>VLOOKUP($A214,DetailOct,'Data Setup-for-Lookup'!$O$1,FALSE)</f>
        <v>0</v>
      </c>
      <c r="I214" s="67"/>
      <c r="J214" s="67"/>
      <c r="K214" s="67">
        <f>VLOOKUP($A214,DetailApr,'Data Setup-for-Lookup'!O$1,FALSE)</f>
        <v>105.04</v>
      </c>
    </row>
    <row r="215" spans="1:11" ht="15.75" x14ac:dyDescent="0.3">
      <c r="A215" t="s">
        <v>24</v>
      </c>
      <c r="B215">
        <v>12</v>
      </c>
      <c r="C215" t="s">
        <v>136</v>
      </c>
      <c r="D215" t="s">
        <v>121</v>
      </c>
      <c r="E215" t="s">
        <v>2</v>
      </c>
      <c r="F215" t="s">
        <v>134</v>
      </c>
      <c r="G215" s="67">
        <f>VLOOKUP($A215,Detail,'Data Setup-for-Lookup'!$P$1,FALSE)</f>
        <v>0</v>
      </c>
      <c r="H215" s="67">
        <f>VLOOKUP($A215,DetailOct,'Data Setup-for-Lookup'!$P$1,FALSE)</f>
        <v>0</v>
      </c>
      <c r="I215" s="67"/>
      <c r="J215" s="67"/>
      <c r="K215" s="67">
        <f>VLOOKUP($A215,DetailApr,'Data Setup-for-Lookup'!P$1,FALSE)</f>
        <v>0</v>
      </c>
    </row>
    <row r="216" spans="1:11" ht="15.75" x14ac:dyDescent="0.3">
      <c r="A216" t="s">
        <v>24</v>
      </c>
      <c r="B216">
        <v>12</v>
      </c>
      <c r="C216" t="s">
        <v>136</v>
      </c>
      <c r="D216" t="s">
        <v>121</v>
      </c>
      <c r="E216" t="s">
        <v>2</v>
      </c>
      <c r="F216" t="s">
        <v>10</v>
      </c>
      <c r="G216" s="67">
        <f>VLOOKUP($A216,Detail,'Data Setup-for-Lookup'!$Q$1,FALSE)</f>
        <v>0</v>
      </c>
      <c r="H216" s="67">
        <f>VLOOKUP($A216,DetailOct,'Data Setup-for-Lookup'!$Q$1,FALSE)</f>
        <v>0</v>
      </c>
      <c r="I216" s="67"/>
      <c r="J216" s="67"/>
      <c r="K216" s="67">
        <f>VLOOKUP($A216,DetailApr,'Data Setup-for-Lookup'!Q$1,FALSE)</f>
        <v>0</v>
      </c>
    </row>
    <row r="217" spans="1:11" ht="15.75" x14ac:dyDescent="0.3">
      <c r="A217" t="s">
        <v>24</v>
      </c>
      <c r="B217">
        <v>12</v>
      </c>
      <c r="C217" t="s">
        <v>136</v>
      </c>
      <c r="D217" t="s">
        <v>121</v>
      </c>
      <c r="E217" t="s">
        <v>135</v>
      </c>
      <c r="F217" t="s">
        <v>123</v>
      </c>
      <c r="G217" s="67">
        <f>VLOOKUP($A217,Detail,'Data Setup-for-Lookup'!$R$1,FALSE)</f>
        <v>1770</v>
      </c>
      <c r="H217" s="67">
        <f>VLOOKUP($A217,DetailOct,'Data Setup-for-Lookup'!$R$1,FALSE)</f>
        <v>2145</v>
      </c>
      <c r="I217" s="67"/>
      <c r="J217" s="67"/>
      <c r="K217" s="67">
        <f>VLOOKUP($A217,DetailApr,'Data Setup-for-Lookup'!R$1,FALSE)</f>
        <v>1725.04</v>
      </c>
    </row>
    <row r="218" spans="1:11" ht="15.75" x14ac:dyDescent="0.3">
      <c r="A218" t="s">
        <v>24</v>
      </c>
      <c r="B218">
        <v>12</v>
      </c>
      <c r="C218" t="s">
        <v>136</v>
      </c>
      <c r="D218" t="s">
        <v>186</v>
      </c>
      <c r="E218" t="s">
        <v>187</v>
      </c>
      <c r="F218" t="s">
        <v>123</v>
      </c>
      <c r="G218" s="67">
        <f>VLOOKUP($A218,Detail,'Data Setup-for-Lookup'!$S$1,FALSE)</f>
        <v>15251.83</v>
      </c>
      <c r="H218" s="67">
        <f>VLOOKUP($A218,DetailOct,'Data Setup-for-Lookup'!$S$1,FALSE)</f>
        <v>17045.349999999999</v>
      </c>
      <c r="I218" s="67">
        <f>VLOOKUP($A218,DetailJan,'Data Setup-for-Lookup'!$S$1,FALSE)</f>
        <v>10118.030000000001</v>
      </c>
      <c r="J218" s="67">
        <f>VLOOKUP($A218,DetailApr,'Data Setup-for-Lookup'!$S$1,FALSE)</f>
        <v>13142.209597355193</v>
      </c>
      <c r="K218" s="67">
        <f>VLOOKUP($A218,DetailApr,'Data Setup-for-Lookup'!S$1,FALSE)</f>
        <v>13142.209597355193</v>
      </c>
    </row>
    <row r="219" spans="1:11" ht="15.75" x14ac:dyDescent="0.3">
      <c r="A219" t="s">
        <v>73</v>
      </c>
      <c r="B219">
        <v>13</v>
      </c>
      <c r="C219" t="s">
        <v>136</v>
      </c>
      <c r="D219" t="s">
        <v>121</v>
      </c>
      <c r="E219" t="s">
        <v>122</v>
      </c>
      <c r="F219" t="s">
        <v>123</v>
      </c>
      <c r="G219" s="67">
        <f>VLOOKUP($A220,Detail,'Data Setup-for-Lookup'!B$1,FALSE)</f>
        <v>159177.76</v>
      </c>
      <c r="H219" s="67">
        <f>VLOOKUP($A219,DetailOct,'Data Setup-for-Lookup'!B$1,FALSE)</f>
        <v>153255.85</v>
      </c>
      <c r="I219" s="67"/>
      <c r="J219" s="67"/>
      <c r="K219" s="67">
        <f>VLOOKUP($A219,DetailApr,'Data Setup-for-Lookup'!B$1,FALSE)</f>
        <v>168963.43</v>
      </c>
    </row>
    <row r="220" spans="1:11" ht="15.75" x14ac:dyDescent="0.3">
      <c r="A220" t="s">
        <v>73</v>
      </c>
      <c r="B220">
        <v>13</v>
      </c>
      <c r="C220" t="s">
        <v>136</v>
      </c>
      <c r="D220" t="s">
        <v>121</v>
      </c>
      <c r="E220" t="s">
        <v>124</v>
      </c>
      <c r="F220" t="s">
        <v>1</v>
      </c>
      <c r="G220" s="67">
        <f>VLOOKUP($A221,Detail,'Data Setup-for-Lookup'!C$1,FALSE)</f>
        <v>29372.12</v>
      </c>
      <c r="H220" s="67">
        <f>VLOOKUP($A220,DetailOct,'Data Setup-for-Lookup'!$C$1,FALSE)</f>
        <v>17207.14</v>
      </c>
      <c r="I220" s="67"/>
      <c r="J220" s="67"/>
      <c r="K220" s="67">
        <f>VLOOKUP($A220,DetailApr,'Data Setup-for-Lookup'!C$1,FALSE)</f>
        <v>31950.05</v>
      </c>
    </row>
    <row r="221" spans="1:11" ht="15.75" x14ac:dyDescent="0.3">
      <c r="A221" t="s">
        <v>73</v>
      </c>
      <c r="B221">
        <v>13</v>
      </c>
      <c r="C221" t="s">
        <v>136</v>
      </c>
      <c r="D221" t="s">
        <v>121</v>
      </c>
      <c r="E221" t="s">
        <v>124</v>
      </c>
      <c r="F221" t="s">
        <v>12</v>
      </c>
      <c r="G221" s="67">
        <f>VLOOKUP($A222,Detail,'Data Setup-for-Lookup'!D$1,FALSE)</f>
        <v>0</v>
      </c>
      <c r="H221" s="67">
        <f>VLOOKUP($A222,DetailOct,'Data Setup-for-Lookup'!$D$1,FALSE)</f>
        <v>0</v>
      </c>
      <c r="I221" s="67"/>
      <c r="J221" s="67"/>
      <c r="K221" s="67">
        <f>VLOOKUP($A221,DetailApr,'Data Setup-for-Lookup'!D$1,FALSE)</f>
        <v>0</v>
      </c>
    </row>
    <row r="222" spans="1:11" ht="15.75" x14ac:dyDescent="0.3">
      <c r="A222" t="s">
        <v>73</v>
      </c>
      <c r="B222">
        <v>13</v>
      </c>
      <c r="C222" t="s">
        <v>136</v>
      </c>
      <c r="D222" t="s">
        <v>121</v>
      </c>
      <c r="E222" t="s">
        <v>124</v>
      </c>
      <c r="F222" t="s">
        <v>13</v>
      </c>
      <c r="G222" s="67">
        <f>VLOOKUP($A223,Detail,'Data Setup-for-Lookup'!E$1,FALSE)</f>
        <v>1716.64</v>
      </c>
      <c r="H222" s="67">
        <f>VLOOKUP($A223,DetailOct,'Data Setup-for-Lookup'!$E$1,FALSE)</f>
        <v>1535.04</v>
      </c>
      <c r="I222" s="67"/>
      <c r="J222" s="67"/>
      <c r="K222" s="67">
        <f>VLOOKUP($A222,DetailApr,'Data Setup-for-Lookup'!E$1,FALSE)</f>
        <v>2163.5500000000002</v>
      </c>
    </row>
    <row r="223" spans="1:11" ht="15.75" x14ac:dyDescent="0.3">
      <c r="A223" t="s">
        <v>73</v>
      </c>
      <c r="B223">
        <v>13</v>
      </c>
      <c r="C223" t="s">
        <v>136</v>
      </c>
      <c r="D223" t="s">
        <v>121</v>
      </c>
      <c r="E223" t="s">
        <v>124</v>
      </c>
      <c r="F223" t="s">
        <v>75</v>
      </c>
      <c r="G223" s="67">
        <f>VLOOKUP($A224,Detail,'Data Setup-for-Lookup'!F$1,FALSE)</f>
        <v>3291.24</v>
      </c>
      <c r="H223" s="67">
        <f>VLOOKUP($A224,DetailOct,'Data Setup-for-Lookup'!$F$1,FALSE)</f>
        <v>1040</v>
      </c>
      <c r="I223" s="67"/>
      <c r="J223" s="67"/>
      <c r="K223" s="67">
        <f>VLOOKUP($A223,DetailApr,'Data Setup-for-Lookup'!F$1,FALSE)</f>
        <v>1004.81</v>
      </c>
    </row>
    <row r="224" spans="1:11" ht="15.75" x14ac:dyDescent="0.3">
      <c r="A224" t="s">
        <v>73</v>
      </c>
      <c r="B224">
        <v>13</v>
      </c>
      <c r="C224" t="s">
        <v>136</v>
      </c>
      <c r="D224" t="s">
        <v>121</v>
      </c>
      <c r="E224" t="s">
        <v>2</v>
      </c>
      <c r="F224" t="s">
        <v>125</v>
      </c>
      <c r="G224" s="67">
        <f>VLOOKUP($A224,Detail,'Data Setup-for-Lookup'!$G$1,FALSE)</f>
        <v>0</v>
      </c>
      <c r="H224" s="67">
        <f>VLOOKUP($A224,DetailOct,'Data Setup-for-Lookup'!$G$1,FALSE)</f>
        <v>0</v>
      </c>
      <c r="I224" s="67"/>
      <c r="J224" s="67"/>
      <c r="K224" s="67">
        <f>VLOOKUP($A224,DetailApr,'Data Setup-for-Lookup'!G$1,FALSE)</f>
        <v>0</v>
      </c>
    </row>
    <row r="225" spans="1:11" ht="15.75" x14ac:dyDescent="0.3">
      <c r="A225" t="s">
        <v>73</v>
      </c>
      <c r="B225">
        <v>13</v>
      </c>
      <c r="C225" t="s">
        <v>136</v>
      </c>
      <c r="D225" t="s">
        <v>121</v>
      </c>
      <c r="E225" t="s">
        <v>2</v>
      </c>
      <c r="F225" t="s">
        <v>126</v>
      </c>
      <c r="G225" s="67">
        <f>VLOOKUP($A225,Detail,'Data Setup-for-Lookup'!$H$1,FALSE)</f>
        <v>0</v>
      </c>
      <c r="H225" s="67">
        <f>VLOOKUP($A225,DetailOct,'Data Setup-for-Lookup'!$H$1,FALSE)</f>
        <v>0</v>
      </c>
      <c r="I225" s="67"/>
      <c r="J225" s="67"/>
      <c r="K225" s="67">
        <f>VLOOKUP($A225,DetailApr,'Data Setup-for-Lookup'!H$1,FALSE)</f>
        <v>0</v>
      </c>
    </row>
    <row r="226" spans="1:11" ht="15.75" x14ac:dyDescent="0.3">
      <c r="A226" t="s">
        <v>73</v>
      </c>
      <c r="B226">
        <v>13</v>
      </c>
      <c r="C226" t="s">
        <v>136</v>
      </c>
      <c r="D226" t="s">
        <v>121</v>
      </c>
      <c r="E226" t="s">
        <v>2</v>
      </c>
      <c r="F226" t="s">
        <v>127</v>
      </c>
      <c r="G226" s="67">
        <v>56760</v>
      </c>
      <c r="H226" s="67">
        <f>VLOOKUP($A226,DetailOct,'Data Setup-for-Lookup'!$I$1,FALSE)</f>
        <v>75450</v>
      </c>
      <c r="I226" s="67"/>
      <c r="J226" s="67"/>
      <c r="K226" s="67">
        <f>VLOOKUP($A226,DetailApr,'Data Setup-for-Lookup'!I$1,FALSE)</f>
        <v>74940</v>
      </c>
    </row>
    <row r="227" spans="1:11" ht="15.75" x14ac:dyDescent="0.3">
      <c r="A227" t="s">
        <v>73</v>
      </c>
      <c r="B227">
        <v>13</v>
      </c>
      <c r="C227" t="s">
        <v>136</v>
      </c>
      <c r="D227" t="s">
        <v>121</v>
      </c>
      <c r="E227" t="s">
        <v>2</v>
      </c>
      <c r="F227" t="s">
        <v>128</v>
      </c>
      <c r="G227" s="67">
        <f>VLOOKUP($A227,Detail,'Data Setup-for-Lookup'!$J$1,FALSE)</f>
        <v>0</v>
      </c>
      <c r="H227" s="67">
        <f>VLOOKUP($A227,DetailOct,'Data Setup-for-Lookup'!$J$1,FALSE)</f>
        <v>0</v>
      </c>
      <c r="I227" s="67"/>
      <c r="J227" s="67"/>
      <c r="K227" s="67">
        <f>VLOOKUP($A227,DetailApr,'Data Setup-for-Lookup'!J$1,FALSE)</f>
        <v>0</v>
      </c>
    </row>
    <row r="228" spans="1:11" ht="15.75" x14ac:dyDescent="0.3">
      <c r="A228" t="s">
        <v>73</v>
      </c>
      <c r="B228">
        <v>13</v>
      </c>
      <c r="C228" t="s">
        <v>136</v>
      </c>
      <c r="D228" t="s">
        <v>121</v>
      </c>
      <c r="E228" t="s">
        <v>2</v>
      </c>
      <c r="F228" t="s">
        <v>129</v>
      </c>
      <c r="G228" s="67">
        <f>VLOOKUP($A228,Detail,'Data Setup-for-Lookup'!$K$1,FALSE)</f>
        <v>0</v>
      </c>
      <c r="H228" s="67">
        <f>VLOOKUP($A228,DetailOct,'Data Setup-for-Lookup'!$K$1,FALSE)</f>
        <v>0</v>
      </c>
      <c r="I228" s="67"/>
      <c r="J228" s="67"/>
      <c r="K228" s="67">
        <f>VLOOKUP($A228,DetailApr,'Data Setup-for-Lookup'!K$1,FALSE)</f>
        <v>0</v>
      </c>
    </row>
    <row r="229" spans="1:11" ht="15.75" x14ac:dyDescent="0.3">
      <c r="A229" t="s">
        <v>73</v>
      </c>
      <c r="B229">
        <v>13</v>
      </c>
      <c r="C229" t="s">
        <v>136</v>
      </c>
      <c r="D229" t="s">
        <v>121</v>
      </c>
      <c r="E229" t="s">
        <v>2</v>
      </c>
      <c r="F229" t="s">
        <v>130</v>
      </c>
      <c r="G229" s="67">
        <f>VLOOKUP($A229,Detail,'Data Setup-for-Lookup'!$L$1,FALSE)</f>
        <v>0</v>
      </c>
      <c r="H229" s="67">
        <f>VLOOKUP($A229,DetailOct,'Data Setup-for-Lookup'!$L$1,FALSE)</f>
        <v>0</v>
      </c>
      <c r="I229" s="67"/>
      <c r="J229" s="67"/>
      <c r="K229" s="67">
        <f>VLOOKUP($A229,DetailApr,'Data Setup-for-Lookup'!L$1,FALSE)</f>
        <v>0</v>
      </c>
    </row>
    <row r="230" spans="1:11" ht="15.75" x14ac:dyDescent="0.3">
      <c r="A230" t="s">
        <v>73</v>
      </c>
      <c r="B230">
        <v>13</v>
      </c>
      <c r="C230" t="s">
        <v>136</v>
      </c>
      <c r="D230" t="s">
        <v>121</v>
      </c>
      <c r="E230" t="s">
        <v>2</v>
      </c>
      <c r="F230" t="s">
        <v>131</v>
      </c>
      <c r="G230" s="67">
        <f>VLOOKUP($A230,Detail,'Data Setup-for-Lookup'!$M$1,FALSE)</f>
        <v>0</v>
      </c>
      <c r="H230" s="67">
        <f>VLOOKUP($A230,DetailOct,'Data Setup-for-Lookup'!$M$1,FALSE)</f>
        <v>0</v>
      </c>
      <c r="I230" s="67"/>
      <c r="J230" s="67"/>
      <c r="K230" s="67">
        <f>VLOOKUP($A230,DetailApr,'Data Setup-for-Lookup'!M$1,FALSE)</f>
        <v>0</v>
      </c>
    </row>
    <row r="231" spans="1:11" ht="15.75" x14ac:dyDescent="0.3">
      <c r="A231" t="s">
        <v>73</v>
      </c>
      <c r="B231">
        <v>13</v>
      </c>
      <c r="C231" t="s">
        <v>136</v>
      </c>
      <c r="D231" t="s">
        <v>121</v>
      </c>
      <c r="E231" t="s">
        <v>2</v>
      </c>
      <c r="F231" t="s">
        <v>132</v>
      </c>
      <c r="G231" s="67">
        <v>4220.46</v>
      </c>
      <c r="H231" s="67">
        <f>VLOOKUP($A231,DetailOct,'Data Setup-for-Lookup'!$N$1,FALSE)</f>
        <v>4399.0200000000004</v>
      </c>
      <c r="I231" s="67"/>
      <c r="J231" s="67"/>
      <c r="K231" s="67">
        <f>VLOOKUP($A231,DetailApr,'Data Setup-for-Lookup'!N$1,FALSE)</f>
        <v>3129.71</v>
      </c>
    </row>
    <row r="232" spans="1:11" ht="15.75" x14ac:dyDescent="0.3">
      <c r="A232" t="s">
        <v>73</v>
      </c>
      <c r="B232">
        <v>13</v>
      </c>
      <c r="C232" t="s">
        <v>136</v>
      </c>
      <c r="D232" t="s">
        <v>121</v>
      </c>
      <c r="E232" t="s">
        <v>2</v>
      </c>
      <c r="F232" t="s">
        <v>133</v>
      </c>
      <c r="G232" s="67">
        <f>VLOOKUP($A232,Detail,'Data Setup-for-Lookup'!$O$1,FALSE)</f>
        <v>0</v>
      </c>
      <c r="H232" s="67">
        <f>VLOOKUP($A232,DetailOct,'Data Setup-for-Lookup'!$O$1,FALSE)</f>
        <v>0</v>
      </c>
      <c r="I232" s="67"/>
      <c r="J232" s="67"/>
      <c r="K232" s="67">
        <f>VLOOKUP($A232,DetailApr,'Data Setup-for-Lookup'!O$1,FALSE)</f>
        <v>0</v>
      </c>
    </row>
    <row r="233" spans="1:11" ht="15.75" x14ac:dyDescent="0.3">
      <c r="A233" t="s">
        <v>73</v>
      </c>
      <c r="B233">
        <v>13</v>
      </c>
      <c r="C233" t="s">
        <v>136</v>
      </c>
      <c r="D233" t="s">
        <v>121</v>
      </c>
      <c r="E233" t="s">
        <v>2</v>
      </c>
      <c r="F233" t="s">
        <v>134</v>
      </c>
      <c r="G233" s="67">
        <f>VLOOKUP($A233,Detail,'Data Setup-for-Lookup'!$P$1,FALSE)</f>
        <v>0</v>
      </c>
      <c r="H233" s="67">
        <f>VLOOKUP($A233,DetailOct,'Data Setup-for-Lookup'!$P$1,FALSE)</f>
        <v>0</v>
      </c>
      <c r="I233" s="67"/>
      <c r="J233" s="67"/>
      <c r="K233" s="67">
        <f>VLOOKUP($A233,DetailApr,'Data Setup-for-Lookup'!P$1,FALSE)</f>
        <v>0</v>
      </c>
    </row>
    <row r="234" spans="1:11" ht="15.75" x14ac:dyDescent="0.3">
      <c r="A234" t="s">
        <v>73</v>
      </c>
      <c r="B234">
        <v>13</v>
      </c>
      <c r="C234" t="s">
        <v>136</v>
      </c>
      <c r="D234" t="s">
        <v>121</v>
      </c>
      <c r="E234" t="s">
        <v>2</v>
      </c>
      <c r="F234" t="s">
        <v>10</v>
      </c>
      <c r="G234" s="67">
        <f>VLOOKUP($A234,Detail,'Data Setup-for-Lookup'!$Q$1,FALSE)</f>
        <v>5825</v>
      </c>
      <c r="H234" s="67">
        <f>VLOOKUP($A234,DetailOct,'Data Setup-for-Lookup'!$Q$1,FALSE)</f>
        <v>0</v>
      </c>
      <c r="I234" s="67"/>
      <c r="J234" s="67"/>
      <c r="K234" s="67">
        <f>VLOOKUP($A234,DetailApr,'Data Setup-for-Lookup'!Q$1,FALSE)</f>
        <v>0</v>
      </c>
    </row>
    <row r="235" spans="1:11" ht="15.75" x14ac:dyDescent="0.3">
      <c r="A235" t="s">
        <v>73</v>
      </c>
      <c r="B235">
        <v>13</v>
      </c>
      <c r="C235" t="s">
        <v>136</v>
      </c>
      <c r="D235" t="s">
        <v>121</v>
      </c>
      <c r="E235" t="s">
        <v>135</v>
      </c>
      <c r="F235" t="s">
        <v>123</v>
      </c>
      <c r="G235" s="67">
        <f>VLOOKUP($A235,Detail,'Data Setup-for-Lookup'!$R$1,FALSE)</f>
        <v>66805.459999999992</v>
      </c>
      <c r="H235" s="67">
        <f>VLOOKUP($A235,DetailOct,'Data Setup-for-Lookup'!$R$1,FALSE)</f>
        <v>79849.02</v>
      </c>
      <c r="I235" s="67"/>
      <c r="J235" s="67"/>
      <c r="K235" s="67">
        <f>VLOOKUP($A235,DetailApr,'Data Setup-for-Lookup'!R$1,FALSE)</f>
        <v>78069.710000000006</v>
      </c>
    </row>
    <row r="236" spans="1:11" ht="15.75" x14ac:dyDescent="0.3">
      <c r="A236" t="s">
        <v>73</v>
      </c>
      <c r="B236">
        <v>13</v>
      </c>
      <c r="C236" t="s">
        <v>136</v>
      </c>
      <c r="D236" t="s">
        <v>186</v>
      </c>
      <c r="E236" t="s">
        <v>187</v>
      </c>
      <c r="F236" t="s">
        <v>123</v>
      </c>
      <c r="G236" s="67">
        <f>VLOOKUP($A236,Detail,'Data Setup-for-Lookup'!$S$1,FALSE)</f>
        <v>278239.52999999997</v>
      </c>
      <c r="H236" s="67">
        <f>VLOOKUP($A236,DetailOct,'Data Setup-for-Lookup'!$S$1,FALSE)</f>
        <v>336236.84</v>
      </c>
      <c r="I236" s="67">
        <f>VLOOKUP($A236,DetailJan,'Data Setup-for-Lookup'!$S$1,FALSE)</f>
        <v>192206.05</v>
      </c>
      <c r="J236" s="67">
        <f>VLOOKUP($A236,DetailApr,'Data Setup-for-Lookup'!$S$1,FALSE)</f>
        <v>264233.31922485429</v>
      </c>
      <c r="K236" s="67">
        <f>VLOOKUP($A236,DetailApr,'Data Setup-for-Lookup'!S$1,FALSE)</f>
        <v>264233.31922485429</v>
      </c>
    </row>
    <row r="237" spans="1:11" ht="15.75" x14ac:dyDescent="0.3">
      <c r="A237" t="s">
        <v>196</v>
      </c>
      <c r="B237">
        <v>14</v>
      </c>
      <c r="C237" t="s">
        <v>136</v>
      </c>
      <c r="D237" t="s">
        <v>121</v>
      </c>
      <c r="E237" t="s">
        <v>122</v>
      </c>
      <c r="F237" t="s">
        <v>123</v>
      </c>
      <c r="G237" s="67">
        <f>VLOOKUP($A238,Detail,'Data Setup-for-Lookup'!B$1,FALSE)</f>
        <v>4432</v>
      </c>
      <c r="H237" s="67">
        <f>VLOOKUP($A237,DetailOct,'Data Setup-for-Lookup'!B$1,FALSE)</f>
        <v>4117.3999999999996</v>
      </c>
      <c r="I237" s="67"/>
      <c r="J237" s="67"/>
      <c r="K237" s="67">
        <f>VLOOKUP($A237,DetailApr,'Data Setup-for-Lookup'!B$1,FALSE)</f>
        <v>3764.8</v>
      </c>
    </row>
    <row r="238" spans="1:11" ht="15.75" x14ac:dyDescent="0.3">
      <c r="A238" t="s">
        <v>196</v>
      </c>
      <c r="B238">
        <v>14</v>
      </c>
      <c r="C238" t="s">
        <v>136</v>
      </c>
      <c r="D238" t="s">
        <v>121</v>
      </c>
      <c r="E238" t="s">
        <v>124</v>
      </c>
      <c r="F238" t="s">
        <v>1</v>
      </c>
      <c r="G238" s="67">
        <f>VLOOKUP($A239,Detail,'Data Setup-for-Lookup'!C$1,FALSE)</f>
        <v>1057.5</v>
      </c>
      <c r="H238" s="67">
        <f>VLOOKUP($A238,DetailOct,'Data Setup-for-Lookup'!$C$1,FALSE)</f>
        <v>846</v>
      </c>
      <c r="I238" s="67"/>
      <c r="J238" s="67"/>
      <c r="K238" s="67">
        <f>VLOOKUP($A238,DetailApr,'Data Setup-for-Lookup'!C$1,FALSE)</f>
        <v>423</v>
      </c>
    </row>
    <row r="239" spans="1:11" ht="15.75" x14ac:dyDescent="0.3">
      <c r="A239" t="s">
        <v>196</v>
      </c>
      <c r="B239">
        <v>14</v>
      </c>
      <c r="C239" t="s">
        <v>136</v>
      </c>
      <c r="D239" t="s">
        <v>121</v>
      </c>
      <c r="E239" t="s">
        <v>124</v>
      </c>
      <c r="F239" t="s">
        <v>12</v>
      </c>
      <c r="G239" s="67">
        <f>VLOOKUP($A240,Detail,'Data Setup-for-Lookup'!D$1,FALSE)</f>
        <v>1012.5</v>
      </c>
      <c r="H239" s="67">
        <f>VLOOKUP($A240,DetailOct,'Data Setup-for-Lookup'!$D$1,FALSE)</f>
        <v>810</v>
      </c>
      <c r="I239" s="67"/>
      <c r="J239" s="67"/>
      <c r="K239" s="67">
        <f>VLOOKUP($A239,DetailApr,'Data Setup-for-Lookup'!D$1,FALSE)</f>
        <v>135</v>
      </c>
    </row>
    <row r="240" spans="1:11" ht="15.75" x14ac:dyDescent="0.3">
      <c r="A240" t="s">
        <v>196</v>
      </c>
      <c r="B240">
        <v>14</v>
      </c>
      <c r="C240" t="s">
        <v>136</v>
      </c>
      <c r="D240" t="s">
        <v>121</v>
      </c>
      <c r="E240" t="s">
        <v>124</v>
      </c>
      <c r="F240" t="s">
        <v>13</v>
      </c>
      <c r="G240" s="67">
        <f>VLOOKUP($A241,Detail,'Data Setup-for-Lookup'!E$1,FALSE)</f>
        <v>200.25</v>
      </c>
      <c r="H240" s="67">
        <f>VLOOKUP($A241,DetailOct,'Data Setup-for-Lookup'!$E$1,FALSE)</f>
        <v>160.19999999999999</v>
      </c>
      <c r="I240" s="67"/>
      <c r="J240" s="67"/>
      <c r="K240" s="67">
        <f>VLOOKUP($A240,DetailApr,'Data Setup-for-Lookup'!E$1,FALSE)</f>
        <v>63</v>
      </c>
    </row>
    <row r="241" spans="1:11" ht="15.75" x14ac:dyDescent="0.3">
      <c r="A241" t="s">
        <v>196</v>
      </c>
      <c r="B241">
        <v>14</v>
      </c>
      <c r="C241" t="s">
        <v>136</v>
      </c>
      <c r="D241" t="s">
        <v>121</v>
      </c>
      <c r="E241" t="s">
        <v>124</v>
      </c>
      <c r="F241" t="s">
        <v>75</v>
      </c>
      <c r="G241" s="67">
        <f>VLOOKUP($A242,Detail,'Data Setup-for-Lookup'!F$1,FALSE)</f>
        <v>0</v>
      </c>
      <c r="H241" s="67">
        <f>VLOOKUP($A242,DetailOct,'Data Setup-for-Lookup'!$F$1,FALSE)</f>
        <v>0</v>
      </c>
      <c r="I241" s="67"/>
      <c r="J241" s="67"/>
      <c r="K241" s="67">
        <f>VLOOKUP($A241,DetailApr,'Data Setup-for-Lookup'!F$1,FALSE)</f>
        <v>0</v>
      </c>
    </row>
    <row r="242" spans="1:11" ht="15.75" x14ac:dyDescent="0.3">
      <c r="A242" t="s">
        <v>196</v>
      </c>
      <c r="B242">
        <v>14</v>
      </c>
      <c r="C242" t="s">
        <v>136</v>
      </c>
      <c r="D242" t="s">
        <v>121</v>
      </c>
      <c r="E242" t="s">
        <v>2</v>
      </c>
      <c r="F242" t="s">
        <v>125</v>
      </c>
      <c r="G242" s="67">
        <f>VLOOKUP($A242,Detail,'Data Setup-for-Lookup'!$G$1,FALSE)</f>
        <v>225</v>
      </c>
      <c r="H242" s="67">
        <f>VLOOKUP($A242,DetailOct,'Data Setup-for-Lookup'!$G$1,FALSE)</f>
        <v>75</v>
      </c>
      <c r="I242" s="67"/>
      <c r="J242" s="67"/>
      <c r="K242" s="67">
        <f>VLOOKUP($A242,DetailApr,'Data Setup-for-Lookup'!G$1,FALSE)</f>
        <v>915</v>
      </c>
    </row>
    <row r="243" spans="1:11" ht="15.75" x14ac:dyDescent="0.3">
      <c r="A243" t="s">
        <v>196</v>
      </c>
      <c r="B243">
        <v>14</v>
      </c>
      <c r="C243" t="s">
        <v>136</v>
      </c>
      <c r="D243" t="s">
        <v>121</v>
      </c>
      <c r="E243" t="s">
        <v>2</v>
      </c>
      <c r="F243" t="s">
        <v>126</v>
      </c>
      <c r="G243" s="67">
        <f>VLOOKUP($A243,Detail,'Data Setup-for-Lookup'!$H$1,FALSE)</f>
        <v>780</v>
      </c>
      <c r="H243" s="67">
        <f>VLOOKUP($A243,DetailOct,'Data Setup-for-Lookup'!$H$1,FALSE)</f>
        <v>1140</v>
      </c>
      <c r="I243" s="67"/>
      <c r="J243" s="67"/>
      <c r="K243" s="67">
        <f>VLOOKUP($A243,DetailApr,'Data Setup-for-Lookup'!H$1,FALSE)</f>
        <v>750</v>
      </c>
    </row>
    <row r="244" spans="1:11" ht="15.75" x14ac:dyDescent="0.3">
      <c r="A244" t="s">
        <v>196</v>
      </c>
      <c r="B244">
        <v>14</v>
      </c>
      <c r="C244" t="s">
        <v>136</v>
      </c>
      <c r="D244" t="s">
        <v>121</v>
      </c>
      <c r="E244" t="s">
        <v>2</v>
      </c>
      <c r="F244" t="s">
        <v>127</v>
      </c>
      <c r="G244" s="67">
        <f>VLOOKUP($A244,Detail,'Data Setup-for-Lookup'!$I$1,FALSE)</f>
        <v>225</v>
      </c>
      <c r="H244" s="67">
        <f>VLOOKUP($A244,DetailOct,'Data Setup-for-Lookup'!$I$1,FALSE)</f>
        <v>570</v>
      </c>
      <c r="I244" s="67"/>
      <c r="J244" s="67"/>
      <c r="K244" s="67">
        <f>VLOOKUP($A244,DetailApr,'Data Setup-for-Lookup'!I$1,FALSE)</f>
        <v>300</v>
      </c>
    </row>
    <row r="245" spans="1:11" ht="15.75" x14ac:dyDescent="0.3">
      <c r="A245" t="s">
        <v>196</v>
      </c>
      <c r="B245">
        <v>14</v>
      </c>
      <c r="C245" t="s">
        <v>136</v>
      </c>
      <c r="D245" t="s">
        <v>121</v>
      </c>
      <c r="E245" t="s">
        <v>2</v>
      </c>
      <c r="F245" t="s">
        <v>128</v>
      </c>
      <c r="G245" s="67">
        <f>VLOOKUP($A245,Detail,'Data Setup-for-Lookup'!$J$1,FALSE)</f>
        <v>0</v>
      </c>
      <c r="H245" s="67">
        <f>VLOOKUP($A245,DetailOct,'Data Setup-for-Lookup'!$J$1,FALSE)</f>
        <v>0</v>
      </c>
      <c r="I245" s="67"/>
      <c r="J245" s="67"/>
      <c r="K245" s="67">
        <f>VLOOKUP($A245,DetailApr,'Data Setup-for-Lookup'!J$1,FALSE)</f>
        <v>0</v>
      </c>
    </row>
    <row r="246" spans="1:11" ht="15.75" x14ac:dyDescent="0.3">
      <c r="A246" t="s">
        <v>196</v>
      </c>
      <c r="B246">
        <v>14</v>
      </c>
      <c r="C246" t="s">
        <v>136</v>
      </c>
      <c r="D246" t="s">
        <v>121</v>
      </c>
      <c r="E246" t="s">
        <v>2</v>
      </c>
      <c r="F246" t="s">
        <v>129</v>
      </c>
      <c r="G246" s="67">
        <f>VLOOKUP($A246,Detail,'Data Setup-for-Lookup'!$K$1,FALSE)</f>
        <v>0</v>
      </c>
      <c r="H246" s="67">
        <f>VLOOKUP($A246,DetailOct,'Data Setup-for-Lookup'!$K$1,FALSE)</f>
        <v>0</v>
      </c>
      <c r="I246" s="67"/>
      <c r="J246" s="67"/>
      <c r="K246" s="67">
        <f>VLOOKUP($A246,DetailApr,'Data Setup-for-Lookup'!K$1,FALSE)</f>
        <v>0</v>
      </c>
    </row>
    <row r="247" spans="1:11" ht="15.75" x14ac:dyDescent="0.3">
      <c r="A247" t="s">
        <v>196</v>
      </c>
      <c r="B247">
        <v>14</v>
      </c>
      <c r="C247" t="s">
        <v>136</v>
      </c>
      <c r="D247" t="s">
        <v>121</v>
      </c>
      <c r="E247" t="s">
        <v>2</v>
      </c>
      <c r="F247" t="s">
        <v>130</v>
      </c>
      <c r="G247" s="67">
        <f>VLOOKUP($A247,Detail,'Data Setup-for-Lookup'!$L$1,FALSE)</f>
        <v>0</v>
      </c>
      <c r="H247" s="67">
        <f>VLOOKUP($A247,DetailOct,'Data Setup-for-Lookup'!$L$1,FALSE)</f>
        <v>0</v>
      </c>
      <c r="I247" s="67"/>
      <c r="J247" s="67"/>
      <c r="K247" s="67">
        <f>VLOOKUP($A247,DetailApr,'Data Setup-for-Lookup'!L$1,FALSE)</f>
        <v>0</v>
      </c>
    </row>
    <row r="248" spans="1:11" ht="15.75" x14ac:dyDescent="0.3">
      <c r="A248" t="s">
        <v>196</v>
      </c>
      <c r="B248">
        <v>14</v>
      </c>
      <c r="C248" t="s">
        <v>136</v>
      </c>
      <c r="D248" t="s">
        <v>121</v>
      </c>
      <c r="E248" t="s">
        <v>2</v>
      </c>
      <c r="F248" t="s">
        <v>131</v>
      </c>
      <c r="G248" s="67">
        <f>VLOOKUP($A248,Detail,'Data Setup-for-Lookup'!$M$1,FALSE)</f>
        <v>18.899999999999999</v>
      </c>
      <c r="H248" s="67">
        <f>VLOOKUP($A248,DetailOct,'Data Setup-for-Lookup'!$M$1,FALSE)</f>
        <v>0</v>
      </c>
      <c r="I248" s="67"/>
      <c r="J248" s="67"/>
      <c r="K248" s="67">
        <f>VLOOKUP($A248,DetailApr,'Data Setup-for-Lookup'!M$1,FALSE)</f>
        <v>28.95</v>
      </c>
    </row>
    <row r="249" spans="1:11" ht="15.75" x14ac:dyDescent="0.3">
      <c r="A249" t="s">
        <v>196</v>
      </c>
      <c r="B249">
        <v>14</v>
      </c>
      <c r="C249" t="s">
        <v>136</v>
      </c>
      <c r="D249" t="s">
        <v>121</v>
      </c>
      <c r="E249" t="s">
        <v>2</v>
      </c>
      <c r="F249" t="s">
        <v>132</v>
      </c>
      <c r="G249" s="67">
        <f>VLOOKUP($A249,Detail,'Data Setup-for-Lookup'!$N$1,FALSE)</f>
        <v>0</v>
      </c>
      <c r="H249" s="67">
        <f>VLOOKUP($A249,DetailOct,'Data Setup-for-Lookup'!$N$1,FALSE)</f>
        <v>0</v>
      </c>
      <c r="I249" s="67"/>
      <c r="J249" s="67"/>
      <c r="K249" s="67">
        <f>VLOOKUP($A249,DetailApr,'Data Setup-for-Lookup'!N$1,FALSE)</f>
        <v>0</v>
      </c>
    </row>
    <row r="250" spans="1:11" ht="15.75" x14ac:dyDescent="0.3">
      <c r="A250" t="s">
        <v>196</v>
      </c>
      <c r="B250">
        <v>14</v>
      </c>
      <c r="C250" t="s">
        <v>136</v>
      </c>
      <c r="D250" t="s">
        <v>121</v>
      </c>
      <c r="E250" t="s">
        <v>2</v>
      </c>
      <c r="F250" t="s">
        <v>133</v>
      </c>
      <c r="G250" s="67">
        <f>VLOOKUP($A250,Detail,'Data Setup-for-Lookup'!$O$1,FALSE)</f>
        <v>0</v>
      </c>
      <c r="H250" s="67">
        <f>VLOOKUP($A250,DetailOct,'Data Setup-for-Lookup'!$O$1,FALSE)</f>
        <v>0</v>
      </c>
      <c r="I250" s="67"/>
      <c r="J250" s="67"/>
      <c r="K250" s="67">
        <f>VLOOKUP($A250,DetailApr,'Data Setup-for-Lookup'!O$1,FALSE)</f>
        <v>0</v>
      </c>
    </row>
    <row r="251" spans="1:11" ht="15.75" x14ac:dyDescent="0.3">
      <c r="A251" t="s">
        <v>196</v>
      </c>
      <c r="B251">
        <v>14</v>
      </c>
      <c r="C251" t="s">
        <v>136</v>
      </c>
      <c r="D251" t="s">
        <v>121</v>
      </c>
      <c r="E251" t="s">
        <v>2</v>
      </c>
      <c r="F251" t="s">
        <v>134</v>
      </c>
      <c r="G251" s="67">
        <f>VLOOKUP($A251,Detail,'Data Setup-for-Lookup'!$P$1,FALSE)</f>
        <v>0</v>
      </c>
      <c r="H251" s="67">
        <f>VLOOKUP($A251,DetailOct,'Data Setup-for-Lookup'!$P$1,FALSE)</f>
        <v>0</v>
      </c>
      <c r="I251" s="67"/>
      <c r="J251" s="67"/>
      <c r="K251" s="67">
        <f>VLOOKUP($A251,DetailApr,'Data Setup-for-Lookup'!P$1,FALSE)</f>
        <v>0</v>
      </c>
    </row>
    <row r="252" spans="1:11" ht="15.75" x14ac:dyDescent="0.3">
      <c r="A252" t="s">
        <v>196</v>
      </c>
      <c r="B252">
        <v>14</v>
      </c>
      <c r="C252" t="s">
        <v>136</v>
      </c>
      <c r="D252" t="s">
        <v>121</v>
      </c>
      <c r="E252" t="s">
        <v>2</v>
      </c>
      <c r="F252" t="s">
        <v>10</v>
      </c>
      <c r="G252" s="67">
        <f>VLOOKUP($A252,Detail,'Data Setup-for-Lookup'!$Q$1,FALSE)</f>
        <v>0</v>
      </c>
      <c r="H252" s="67">
        <f>VLOOKUP($A252,DetailOct,'Data Setup-for-Lookup'!$Q$1,FALSE)</f>
        <v>0</v>
      </c>
      <c r="I252" s="67"/>
      <c r="J252" s="67"/>
      <c r="K252" s="67">
        <f>VLOOKUP($A252,DetailApr,'Data Setup-for-Lookup'!Q$1,FALSE)</f>
        <v>0</v>
      </c>
    </row>
    <row r="253" spans="1:11" ht="15.75" x14ac:dyDescent="0.3">
      <c r="A253" t="s">
        <v>196</v>
      </c>
      <c r="B253">
        <v>14</v>
      </c>
      <c r="C253" t="s">
        <v>136</v>
      </c>
      <c r="D253" t="s">
        <v>121</v>
      </c>
      <c r="E253" t="s">
        <v>135</v>
      </c>
      <c r="F253" t="s">
        <v>123</v>
      </c>
      <c r="G253" s="67">
        <f>VLOOKUP($A253,Detail,'Data Setup-for-Lookup'!$R$1,FALSE)</f>
        <v>1248.9000000000001</v>
      </c>
      <c r="H253" s="67">
        <f>VLOOKUP($A253,DetailOct,'Data Setup-for-Lookup'!$R$1,FALSE)</f>
        <v>1785</v>
      </c>
      <c r="I253" s="67"/>
      <c r="J253" s="67"/>
      <c r="K253" s="67">
        <f>VLOOKUP($A253,DetailApr,'Data Setup-for-Lookup'!R$1,FALSE)</f>
        <v>1993.95</v>
      </c>
    </row>
    <row r="254" spans="1:11" ht="15.75" x14ac:dyDescent="0.3">
      <c r="A254" t="s">
        <v>196</v>
      </c>
      <c r="B254">
        <v>14</v>
      </c>
      <c r="C254" t="s">
        <v>136</v>
      </c>
      <c r="D254" t="s">
        <v>186</v>
      </c>
      <c r="E254" t="s">
        <v>187</v>
      </c>
      <c r="F254" t="s">
        <v>123</v>
      </c>
      <c r="G254" s="67">
        <f>VLOOKUP($A254,Detail,'Data Setup-for-Lookup'!$S$1,FALSE)</f>
        <v>7769.99</v>
      </c>
      <c r="H254" s="67">
        <f>VLOOKUP($A254,DetailOct,'Data Setup-for-Lookup'!$S$1,FALSE)</f>
        <v>3921.51</v>
      </c>
      <c r="I254" s="67">
        <f>VLOOKUP($A254,DetailJan,'Data Setup-for-Lookup'!$S$1,FALSE)</f>
        <v>11752.75</v>
      </c>
      <c r="J254" s="67">
        <f>VLOOKUP($A254,DetailApr,'Data Setup-for-Lookup'!$S$1,FALSE)</f>
        <v>3928.9517741937889</v>
      </c>
      <c r="K254" s="67">
        <f>VLOOKUP($A254,DetailApr,'Data Setup-for-Lookup'!S$1,FALSE)</f>
        <v>3928.9517741937889</v>
      </c>
    </row>
    <row r="255" spans="1:11" ht="15.75" x14ac:dyDescent="0.3">
      <c r="A255" t="s">
        <v>25</v>
      </c>
      <c r="B255">
        <v>15</v>
      </c>
      <c r="C255" t="s">
        <v>136</v>
      </c>
      <c r="D255" t="s">
        <v>121</v>
      </c>
      <c r="E255" t="s">
        <v>122</v>
      </c>
      <c r="F255" t="s">
        <v>123</v>
      </c>
      <c r="G255" s="67">
        <f>VLOOKUP($A256,Detail,'Data Setup-for-Lookup'!B$1,FALSE)</f>
        <v>0</v>
      </c>
      <c r="H255" s="67">
        <f>VLOOKUP($A255,DetailOct,'Data Setup-for-Lookup'!B$1,FALSE)</f>
        <v>2655.64</v>
      </c>
      <c r="I255" s="67"/>
      <c r="J255" s="67"/>
      <c r="K255" s="67">
        <f>VLOOKUP($A255,DetailApr,'Data Setup-for-Lookup'!B$1,FALSE)</f>
        <v>3156.48</v>
      </c>
    </row>
    <row r="256" spans="1:11" ht="15.75" x14ac:dyDescent="0.3">
      <c r="A256" t="s">
        <v>25</v>
      </c>
      <c r="B256">
        <v>15</v>
      </c>
      <c r="C256" t="s">
        <v>136</v>
      </c>
      <c r="D256" t="s">
        <v>121</v>
      </c>
      <c r="E256" t="s">
        <v>124</v>
      </c>
      <c r="F256" t="s">
        <v>1</v>
      </c>
      <c r="G256" s="67">
        <f>VLOOKUP($A257,Detail,'Data Setup-for-Lookup'!C$1,FALSE)</f>
        <v>0</v>
      </c>
      <c r="H256" s="67">
        <f>VLOOKUP($A256,DetailOct,'Data Setup-for-Lookup'!$C$1,FALSE)</f>
        <v>587.5</v>
      </c>
      <c r="I256" s="67"/>
      <c r="J256" s="67"/>
      <c r="K256" s="67">
        <f>VLOOKUP($A256,DetailApr,'Data Setup-for-Lookup'!C$1,FALSE)</f>
        <v>654.64</v>
      </c>
    </row>
    <row r="257" spans="1:11" ht="15.75" x14ac:dyDescent="0.3">
      <c r="A257" t="s">
        <v>25</v>
      </c>
      <c r="B257">
        <v>15</v>
      </c>
      <c r="C257" t="s">
        <v>136</v>
      </c>
      <c r="D257" t="s">
        <v>121</v>
      </c>
      <c r="E257" t="s">
        <v>124</v>
      </c>
      <c r="F257" t="s">
        <v>12</v>
      </c>
      <c r="G257" s="67">
        <f>VLOOKUP($A258,Detail,'Data Setup-for-Lookup'!D$1,FALSE)</f>
        <v>0</v>
      </c>
      <c r="H257" s="67">
        <f>VLOOKUP($A258,DetailOct,'Data Setup-for-Lookup'!$D$1,FALSE)</f>
        <v>0</v>
      </c>
      <c r="I257" s="67"/>
      <c r="J257" s="67"/>
      <c r="K257" s="67">
        <f>VLOOKUP($A257,DetailApr,'Data Setup-for-Lookup'!D$1,FALSE)</f>
        <v>0</v>
      </c>
    </row>
    <row r="258" spans="1:11" ht="15.75" x14ac:dyDescent="0.3">
      <c r="A258" t="s">
        <v>25</v>
      </c>
      <c r="B258">
        <v>15</v>
      </c>
      <c r="C258" t="s">
        <v>136</v>
      </c>
      <c r="D258" t="s">
        <v>121</v>
      </c>
      <c r="E258" t="s">
        <v>124</v>
      </c>
      <c r="F258" t="s">
        <v>13</v>
      </c>
      <c r="G258" s="67">
        <f>VLOOKUP($A259,Detail,'Data Setup-for-Lookup'!E$1,FALSE)</f>
        <v>0</v>
      </c>
      <c r="H258" s="67">
        <f>VLOOKUP($A259,DetailOct,'Data Setup-for-Lookup'!$E$1,FALSE)</f>
        <v>41.64</v>
      </c>
      <c r="I258" s="67"/>
      <c r="J258" s="67"/>
      <c r="K258" s="67">
        <f>VLOOKUP($A258,DetailApr,'Data Setup-for-Lookup'!E$1,FALSE)</f>
        <v>31.89</v>
      </c>
    </row>
    <row r="259" spans="1:11" ht="15.75" x14ac:dyDescent="0.3">
      <c r="A259" t="s">
        <v>25</v>
      </c>
      <c r="B259">
        <v>15</v>
      </c>
      <c r="C259" t="s">
        <v>136</v>
      </c>
      <c r="D259" t="s">
        <v>121</v>
      </c>
      <c r="E259" t="s">
        <v>124</v>
      </c>
      <c r="F259" t="s">
        <v>75</v>
      </c>
      <c r="G259" s="67">
        <f>VLOOKUP($A260,Detail,'Data Setup-for-Lookup'!F$1,FALSE)</f>
        <v>0</v>
      </c>
      <c r="H259" s="67">
        <f>VLOOKUP($A260,DetailOct,'Data Setup-for-Lookup'!$F$1,FALSE)</f>
        <v>0</v>
      </c>
      <c r="I259" s="67"/>
      <c r="J259" s="67"/>
      <c r="K259" s="67">
        <f>VLOOKUP($A259,DetailApr,'Data Setup-for-Lookup'!F$1,FALSE)</f>
        <v>0</v>
      </c>
    </row>
    <row r="260" spans="1:11" ht="15.75" x14ac:dyDescent="0.3">
      <c r="A260" t="s">
        <v>25</v>
      </c>
      <c r="B260">
        <v>15</v>
      </c>
      <c r="C260" t="s">
        <v>136</v>
      </c>
      <c r="D260" t="s">
        <v>121</v>
      </c>
      <c r="E260" t="s">
        <v>2</v>
      </c>
      <c r="F260" t="s">
        <v>125</v>
      </c>
      <c r="G260" s="67">
        <f>VLOOKUP($A260,Detail,'Data Setup-for-Lookup'!$G$1,FALSE)</f>
        <v>0</v>
      </c>
      <c r="H260" s="67">
        <f>VLOOKUP($A260,DetailOct,'Data Setup-for-Lookup'!$G$1,FALSE)</f>
        <v>2025</v>
      </c>
      <c r="I260" s="67"/>
      <c r="J260" s="67"/>
      <c r="K260" s="67">
        <f>VLOOKUP($A260,DetailApr,'Data Setup-for-Lookup'!G$1,FALSE)</f>
        <v>0</v>
      </c>
    </row>
    <row r="261" spans="1:11" ht="15.75" x14ac:dyDescent="0.3">
      <c r="A261" t="s">
        <v>25</v>
      </c>
      <c r="B261">
        <v>15</v>
      </c>
      <c r="C261" t="s">
        <v>136</v>
      </c>
      <c r="D261" t="s">
        <v>121</v>
      </c>
      <c r="E261" t="s">
        <v>2</v>
      </c>
      <c r="F261" t="s">
        <v>126</v>
      </c>
      <c r="G261" s="67">
        <f>VLOOKUP($A261,Detail,'Data Setup-for-Lookup'!$H$1,FALSE)</f>
        <v>0</v>
      </c>
      <c r="H261" s="67">
        <f>VLOOKUP($A261,DetailOct,'Data Setup-for-Lookup'!$H$1,FALSE)</f>
        <v>0</v>
      </c>
      <c r="I261" s="67"/>
      <c r="J261" s="67"/>
      <c r="K261" s="67">
        <f>VLOOKUP($A261,DetailApr,'Data Setup-for-Lookup'!H$1,FALSE)</f>
        <v>0</v>
      </c>
    </row>
    <row r="262" spans="1:11" ht="15.75" x14ac:dyDescent="0.3">
      <c r="A262" t="s">
        <v>25</v>
      </c>
      <c r="B262">
        <v>15</v>
      </c>
      <c r="C262" t="s">
        <v>136</v>
      </c>
      <c r="D262" t="s">
        <v>121</v>
      </c>
      <c r="E262" t="s">
        <v>2</v>
      </c>
      <c r="F262" t="s">
        <v>127</v>
      </c>
      <c r="G262" s="67">
        <f>VLOOKUP($A262,Detail,'Data Setup-for-Lookup'!$I$1,FALSE)</f>
        <v>0</v>
      </c>
      <c r="H262" s="67">
        <f>VLOOKUP($A262,DetailOct,'Data Setup-for-Lookup'!$I$1,FALSE)</f>
        <v>0</v>
      </c>
      <c r="I262" s="67"/>
      <c r="J262" s="67"/>
      <c r="K262" s="67">
        <f>VLOOKUP($A262,DetailApr,'Data Setup-for-Lookup'!I$1,FALSE)</f>
        <v>0</v>
      </c>
    </row>
    <row r="263" spans="1:11" ht="15.75" x14ac:dyDescent="0.3">
      <c r="A263" t="s">
        <v>25</v>
      </c>
      <c r="B263">
        <v>15</v>
      </c>
      <c r="C263" t="s">
        <v>136</v>
      </c>
      <c r="D263" t="s">
        <v>121</v>
      </c>
      <c r="E263" t="s">
        <v>2</v>
      </c>
      <c r="F263" t="s">
        <v>128</v>
      </c>
      <c r="G263" s="67">
        <f>VLOOKUP($A263,Detail,'Data Setup-for-Lookup'!$J$1,FALSE)</f>
        <v>0</v>
      </c>
      <c r="H263" s="67">
        <f>VLOOKUP($A263,DetailOct,'Data Setup-for-Lookup'!$J$1,FALSE)</f>
        <v>930</v>
      </c>
      <c r="I263" s="67"/>
      <c r="J263" s="67"/>
      <c r="K263" s="67">
        <f>VLOOKUP($A263,DetailApr,'Data Setup-for-Lookup'!J$1,FALSE)</f>
        <v>0</v>
      </c>
    </row>
    <row r="264" spans="1:11" ht="15.75" x14ac:dyDescent="0.3">
      <c r="A264" t="s">
        <v>25</v>
      </c>
      <c r="B264">
        <v>15</v>
      </c>
      <c r="C264" t="s">
        <v>136</v>
      </c>
      <c r="D264" t="s">
        <v>121</v>
      </c>
      <c r="E264" t="s">
        <v>2</v>
      </c>
      <c r="F264" t="s">
        <v>129</v>
      </c>
      <c r="G264" s="67">
        <f>VLOOKUP($A264,Detail,'Data Setup-for-Lookup'!$K$1,FALSE)</f>
        <v>0</v>
      </c>
      <c r="H264" s="67">
        <f>VLOOKUP($A264,DetailOct,'Data Setup-for-Lookup'!$K$1,FALSE)</f>
        <v>0</v>
      </c>
      <c r="I264" s="67"/>
      <c r="J264" s="67"/>
      <c r="K264" s="67">
        <f>VLOOKUP($A264,DetailApr,'Data Setup-for-Lookup'!K$1,FALSE)</f>
        <v>0</v>
      </c>
    </row>
    <row r="265" spans="1:11" ht="15.75" x14ac:dyDescent="0.3">
      <c r="A265" t="s">
        <v>25</v>
      </c>
      <c r="B265">
        <v>15</v>
      </c>
      <c r="C265" t="s">
        <v>136</v>
      </c>
      <c r="D265" t="s">
        <v>121</v>
      </c>
      <c r="E265" t="s">
        <v>2</v>
      </c>
      <c r="F265" t="s">
        <v>130</v>
      </c>
      <c r="G265" s="67">
        <f>VLOOKUP($A265,Detail,'Data Setup-for-Lookup'!$L$1,FALSE)</f>
        <v>0</v>
      </c>
      <c r="H265" s="67">
        <f>VLOOKUP($A265,DetailOct,'Data Setup-for-Lookup'!$L$1,FALSE)</f>
        <v>0</v>
      </c>
      <c r="I265" s="67"/>
      <c r="J265" s="67"/>
      <c r="K265" s="67">
        <f>VLOOKUP($A265,DetailApr,'Data Setup-for-Lookup'!L$1,FALSE)</f>
        <v>0</v>
      </c>
    </row>
    <row r="266" spans="1:11" ht="15.75" x14ac:dyDescent="0.3">
      <c r="A266" t="s">
        <v>25</v>
      </c>
      <c r="B266">
        <v>15</v>
      </c>
      <c r="C266" t="s">
        <v>136</v>
      </c>
      <c r="D266" t="s">
        <v>121</v>
      </c>
      <c r="E266" t="s">
        <v>2</v>
      </c>
      <c r="F266" t="s">
        <v>131</v>
      </c>
      <c r="G266" s="67">
        <f>VLOOKUP($A266,Detail,'Data Setup-for-Lookup'!$M$1,FALSE)</f>
        <v>0</v>
      </c>
      <c r="H266" s="67">
        <f>VLOOKUP($A266,DetailOct,'Data Setup-for-Lookup'!$M$1,FALSE)</f>
        <v>0</v>
      </c>
      <c r="I266" s="67"/>
      <c r="J266" s="67"/>
      <c r="K266" s="67">
        <f>VLOOKUP($A266,DetailApr,'Data Setup-for-Lookup'!M$1,FALSE)</f>
        <v>0</v>
      </c>
    </row>
    <row r="267" spans="1:11" ht="15.75" x14ac:dyDescent="0.3">
      <c r="A267" t="s">
        <v>25</v>
      </c>
      <c r="B267">
        <v>15</v>
      </c>
      <c r="C267" t="s">
        <v>136</v>
      </c>
      <c r="D267" t="s">
        <v>121</v>
      </c>
      <c r="E267" t="s">
        <v>2</v>
      </c>
      <c r="F267" t="s">
        <v>132</v>
      </c>
      <c r="G267" s="67">
        <f>VLOOKUP($A267,Detail,'Data Setup-for-Lookup'!$N$1,FALSE)</f>
        <v>0</v>
      </c>
      <c r="H267" s="67">
        <f>VLOOKUP($A267,DetailOct,'Data Setup-for-Lookup'!$N$1,FALSE)</f>
        <v>0</v>
      </c>
      <c r="I267" s="67"/>
      <c r="J267" s="67"/>
      <c r="K267" s="67">
        <f>VLOOKUP($A267,DetailApr,'Data Setup-for-Lookup'!N$1,FALSE)</f>
        <v>0</v>
      </c>
    </row>
    <row r="268" spans="1:11" ht="15.75" x14ac:dyDescent="0.3">
      <c r="A268" t="s">
        <v>25</v>
      </c>
      <c r="B268">
        <v>15</v>
      </c>
      <c r="C268" t="s">
        <v>136</v>
      </c>
      <c r="D268" t="s">
        <v>121</v>
      </c>
      <c r="E268" t="s">
        <v>2</v>
      </c>
      <c r="F268" t="s">
        <v>133</v>
      </c>
      <c r="G268" s="67">
        <f>VLOOKUP($A268,Detail,'Data Setup-for-Lookup'!$O$1,FALSE)</f>
        <v>0</v>
      </c>
      <c r="H268" s="67">
        <f>VLOOKUP($A268,DetailOct,'Data Setup-for-Lookup'!$O$1,FALSE)</f>
        <v>0</v>
      </c>
      <c r="I268" s="67"/>
      <c r="J268" s="67"/>
      <c r="K268" s="67">
        <f>VLOOKUP($A268,DetailApr,'Data Setup-for-Lookup'!O$1,FALSE)</f>
        <v>0</v>
      </c>
    </row>
    <row r="269" spans="1:11" ht="15.75" x14ac:dyDescent="0.3">
      <c r="A269" t="s">
        <v>25</v>
      </c>
      <c r="B269">
        <v>15</v>
      </c>
      <c r="C269" t="s">
        <v>136</v>
      </c>
      <c r="D269" t="s">
        <v>121</v>
      </c>
      <c r="E269" t="s">
        <v>2</v>
      </c>
      <c r="F269" t="s">
        <v>134</v>
      </c>
      <c r="G269" s="67">
        <f>VLOOKUP($A269,Detail,'Data Setup-for-Lookup'!$P$1,FALSE)</f>
        <v>0</v>
      </c>
      <c r="H269" s="67">
        <f>VLOOKUP($A269,DetailOct,'Data Setup-for-Lookup'!$P$1,FALSE)</f>
        <v>0</v>
      </c>
      <c r="I269" s="67"/>
      <c r="J269" s="67"/>
      <c r="K269" s="67">
        <f>VLOOKUP($A269,DetailApr,'Data Setup-for-Lookup'!P$1,FALSE)</f>
        <v>0</v>
      </c>
    </row>
    <row r="270" spans="1:11" ht="15.75" x14ac:dyDescent="0.3">
      <c r="A270" t="s">
        <v>25</v>
      </c>
      <c r="B270">
        <v>15</v>
      </c>
      <c r="C270" t="s">
        <v>136</v>
      </c>
      <c r="D270" t="s">
        <v>121</v>
      </c>
      <c r="E270" t="s">
        <v>2</v>
      </c>
      <c r="F270" t="s">
        <v>10</v>
      </c>
      <c r="G270" s="67">
        <f>VLOOKUP($A270,Detail,'Data Setup-for-Lookup'!$Q$1,FALSE)</f>
        <v>0</v>
      </c>
      <c r="H270" s="67">
        <f>VLOOKUP($A270,DetailOct,'Data Setup-for-Lookup'!$Q$1,FALSE)</f>
        <v>0</v>
      </c>
      <c r="I270" s="67"/>
      <c r="J270" s="67"/>
      <c r="K270" s="67">
        <f>VLOOKUP($A270,DetailApr,'Data Setup-for-Lookup'!Q$1,FALSE)</f>
        <v>0</v>
      </c>
    </row>
    <row r="271" spans="1:11" ht="15.75" x14ac:dyDescent="0.3">
      <c r="A271" t="s">
        <v>25</v>
      </c>
      <c r="B271">
        <v>15</v>
      </c>
      <c r="C271" t="s">
        <v>136</v>
      </c>
      <c r="D271" t="s">
        <v>121</v>
      </c>
      <c r="E271" t="s">
        <v>135</v>
      </c>
      <c r="F271" t="s">
        <v>123</v>
      </c>
      <c r="G271" s="67">
        <f>VLOOKUP($A271,Detail,'Data Setup-for-Lookup'!$R$1,FALSE)</f>
        <v>0</v>
      </c>
      <c r="H271" s="67">
        <f>VLOOKUP($A271,DetailOct,'Data Setup-for-Lookup'!$R$1,FALSE)</f>
        <v>2955</v>
      </c>
      <c r="I271" s="67"/>
      <c r="J271" s="67"/>
      <c r="K271" s="67">
        <f>VLOOKUP($A271,DetailApr,'Data Setup-for-Lookup'!R$1,FALSE)</f>
        <v>0</v>
      </c>
    </row>
    <row r="272" spans="1:11" ht="15.75" x14ac:dyDescent="0.3">
      <c r="A272" t="s">
        <v>25</v>
      </c>
      <c r="B272">
        <v>15</v>
      </c>
      <c r="C272" t="s">
        <v>136</v>
      </c>
      <c r="D272" t="s">
        <v>186</v>
      </c>
      <c r="E272" t="s">
        <v>187</v>
      </c>
      <c r="F272" t="s">
        <v>123</v>
      </c>
      <c r="G272" s="67">
        <f>VLOOKUP($A272,Detail,'Data Setup-for-Lookup'!$S$1,FALSE)</f>
        <v>0</v>
      </c>
      <c r="H272" s="67">
        <f>VLOOKUP($A272,DetailOct,'Data Setup-for-Lookup'!$S$1,FALSE)</f>
        <v>4815.66</v>
      </c>
      <c r="I272" s="67">
        <f>VLOOKUP($A272,DetailJan,'Data Setup-for-Lookup'!$S$1,FALSE)</f>
        <v>0</v>
      </c>
      <c r="J272" s="67">
        <f>VLOOKUP($A272,DetailApr,'Data Setup-for-Lookup'!$S$1,FALSE)</f>
        <v>5524.9386951756514</v>
      </c>
      <c r="K272" s="67">
        <f>VLOOKUP($A272,DetailApr,'Data Setup-for-Lookup'!S$1,FALSE)</f>
        <v>5524.9386951756514</v>
      </c>
    </row>
    <row r="273" spans="1:11" ht="15.75" x14ac:dyDescent="0.3">
      <c r="A273" t="s">
        <v>26</v>
      </c>
      <c r="B273">
        <v>16</v>
      </c>
      <c r="C273" t="s">
        <v>136</v>
      </c>
      <c r="D273" t="s">
        <v>121</v>
      </c>
      <c r="E273" t="s">
        <v>122</v>
      </c>
      <c r="F273" t="s">
        <v>123</v>
      </c>
      <c r="G273" s="67">
        <f>VLOOKUP($A274,Detail,'Data Setup-for-Lookup'!B$1,FALSE)</f>
        <v>59723.33</v>
      </c>
      <c r="H273" s="67">
        <f>VLOOKUP($A273,DetailOct,'Data Setup-for-Lookup'!B$1,FALSE)</f>
        <v>72889.789999999994</v>
      </c>
      <c r="I273" s="67"/>
      <c r="J273" s="67"/>
      <c r="K273" s="67">
        <f>VLOOKUP($A273,DetailApr,'Data Setup-for-Lookup'!B$1,FALSE)</f>
        <v>65716.42</v>
      </c>
    </row>
    <row r="274" spans="1:11" ht="15.75" x14ac:dyDescent="0.3">
      <c r="A274" t="s">
        <v>26</v>
      </c>
      <c r="B274">
        <v>16</v>
      </c>
      <c r="C274" t="s">
        <v>136</v>
      </c>
      <c r="D274" t="s">
        <v>121</v>
      </c>
      <c r="E274" t="s">
        <v>124</v>
      </c>
      <c r="F274" t="s">
        <v>1</v>
      </c>
      <c r="G274" s="67">
        <f>VLOOKUP($A275,Detail,'Data Setup-for-Lookup'!C$1,FALSE)</f>
        <v>9903.7000000000007</v>
      </c>
      <c r="H274" s="67">
        <f>VLOOKUP($A274,DetailOct,'Data Setup-for-Lookup'!$C$1,FALSE)</f>
        <v>6388.7</v>
      </c>
      <c r="I274" s="67"/>
      <c r="J274" s="67"/>
      <c r="K274" s="67">
        <f>VLOOKUP($A274,DetailApr,'Data Setup-for-Lookup'!C$1,FALSE)</f>
        <v>10078.540000000001</v>
      </c>
    </row>
    <row r="275" spans="1:11" ht="15.75" x14ac:dyDescent="0.3">
      <c r="A275" t="s">
        <v>26</v>
      </c>
      <c r="B275">
        <v>16</v>
      </c>
      <c r="C275" t="s">
        <v>136</v>
      </c>
      <c r="D275" t="s">
        <v>121</v>
      </c>
      <c r="E275" t="s">
        <v>124</v>
      </c>
      <c r="F275" t="s">
        <v>12</v>
      </c>
      <c r="G275" s="67">
        <f>VLOOKUP($A276,Detail,'Data Setup-for-Lookup'!D$1,FALSE)</f>
        <v>0</v>
      </c>
      <c r="H275" s="67">
        <f>VLOOKUP($A276,DetailOct,'Data Setup-for-Lookup'!$D$1,FALSE)</f>
        <v>0</v>
      </c>
      <c r="I275" s="67"/>
      <c r="J275" s="67"/>
      <c r="K275" s="67">
        <f>VLOOKUP($A275,DetailApr,'Data Setup-for-Lookup'!D$1,FALSE)</f>
        <v>0</v>
      </c>
    </row>
    <row r="276" spans="1:11" ht="15.75" x14ac:dyDescent="0.3">
      <c r="A276" t="s">
        <v>26</v>
      </c>
      <c r="B276">
        <v>16</v>
      </c>
      <c r="C276" t="s">
        <v>136</v>
      </c>
      <c r="D276" t="s">
        <v>121</v>
      </c>
      <c r="E276" t="s">
        <v>124</v>
      </c>
      <c r="F276" t="s">
        <v>13</v>
      </c>
      <c r="G276" s="67">
        <f>VLOOKUP($A277,Detail,'Data Setup-for-Lookup'!E$1,FALSE)</f>
        <v>327.7</v>
      </c>
      <c r="H276" s="67">
        <f>VLOOKUP($A277,DetailOct,'Data Setup-for-Lookup'!$E$1,FALSE)</f>
        <v>1025.06</v>
      </c>
      <c r="I276" s="67"/>
      <c r="J276" s="67"/>
      <c r="K276" s="67">
        <f>VLOOKUP($A276,DetailApr,'Data Setup-for-Lookup'!E$1,FALSE)</f>
        <v>1112.26</v>
      </c>
    </row>
    <row r="277" spans="1:11" ht="15.75" x14ac:dyDescent="0.3">
      <c r="A277" t="s">
        <v>26</v>
      </c>
      <c r="B277">
        <v>16</v>
      </c>
      <c r="C277" t="s">
        <v>136</v>
      </c>
      <c r="D277" t="s">
        <v>121</v>
      </c>
      <c r="E277" t="s">
        <v>124</v>
      </c>
      <c r="F277" t="s">
        <v>75</v>
      </c>
      <c r="G277" s="67">
        <f>VLOOKUP($A278,Detail,'Data Setup-for-Lookup'!F$1,FALSE)</f>
        <v>0</v>
      </c>
      <c r="H277" s="67">
        <f>VLOOKUP($A278,DetailOct,'Data Setup-for-Lookup'!$F$1,FALSE)</f>
        <v>0</v>
      </c>
      <c r="I277" s="67"/>
      <c r="J277" s="67"/>
      <c r="K277" s="67">
        <f>VLOOKUP($A277,DetailApr,'Data Setup-for-Lookup'!F$1,FALSE)</f>
        <v>0</v>
      </c>
    </row>
    <row r="278" spans="1:11" ht="15.75" x14ac:dyDescent="0.3">
      <c r="A278" t="s">
        <v>26</v>
      </c>
      <c r="B278">
        <v>16</v>
      </c>
      <c r="C278" t="s">
        <v>136</v>
      </c>
      <c r="D278" t="s">
        <v>121</v>
      </c>
      <c r="E278" t="s">
        <v>2</v>
      </c>
      <c r="F278" t="s">
        <v>125</v>
      </c>
      <c r="G278" s="67">
        <f>VLOOKUP($A278,Detail,'Data Setup-for-Lookup'!$G$1,FALSE)</f>
        <v>30015</v>
      </c>
      <c r="H278" s="67">
        <f>VLOOKUP($A278,DetailOct,'Data Setup-for-Lookup'!$G$1,FALSE)</f>
        <v>29895</v>
      </c>
      <c r="I278" s="67"/>
      <c r="J278" s="67"/>
      <c r="K278" s="67">
        <f>VLOOKUP($A278,DetailApr,'Data Setup-for-Lookup'!G$1,FALSE)</f>
        <v>32880</v>
      </c>
    </row>
    <row r="279" spans="1:11" ht="15.75" x14ac:dyDescent="0.3">
      <c r="A279" t="s">
        <v>26</v>
      </c>
      <c r="B279">
        <v>16</v>
      </c>
      <c r="C279" t="s">
        <v>136</v>
      </c>
      <c r="D279" t="s">
        <v>121</v>
      </c>
      <c r="E279" t="s">
        <v>2</v>
      </c>
      <c r="F279" t="s">
        <v>126</v>
      </c>
      <c r="G279" s="67">
        <f>VLOOKUP($A279,Detail,'Data Setup-for-Lookup'!$H$1,FALSE)</f>
        <v>8340</v>
      </c>
      <c r="H279" s="67">
        <f>VLOOKUP($A279,DetailOct,'Data Setup-for-Lookup'!$H$1,FALSE)</f>
        <v>5940</v>
      </c>
      <c r="I279" s="67"/>
      <c r="J279" s="67"/>
      <c r="K279" s="67">
        <f>VLOOKUP($A279,DetailApr,'Data Setup-for-Lookup'!H$1,FALSE)</f>
        <v>7920</v>
      </c>
    </row>
    <row r="280" spans="1:11" ht="15.75" x14ac:dyDescent="0.3">
      <c r="A280" t="s">
        <v>26</v>
      </c>
      <c r="B280">
        <v>16</v>
      </c>
      <c r="C280" t="s">
        <v>136</v>
      </c>
      <c r="D280" t="s">
        <v>121</v>
      </c>
      <c r="E280" t="s">
        <v>2</v>
      </c>
      <c r="F280" t="s">
        <v>127</v>
      </c>
      <c r="G280" s="67">
        <f>VLOOKUP($A280,Detail,'Data Setup-for-Lookup'!$I$1,FALSE)</f>
        <v>0</v>
      </c>
      <c r="H280" s="67">
        <f>VLOOKUP($A280,DetailOct,'Data Setup-for-Lookup'!$I$1,FALSE)</f>
        <v>0</v>
      </c>
      <c r="I280" s="67"/>
      <c r="J280" s="67"/>
      <c r="K280" s="67">
        <f>VLOOKUP($A280,DetailApr,'Data Setup-for-Lookup'!I$1,FALSE)</f>
        <v>0</v>
      </c>
    </row>
    <row r="281" spans="1:11" ht="15.75" x14ac:dyDescent="0.3">
      <c r="A281" t="s">
        <v>26</v>
      </c>
      <c r="B281">
        <v>16</v>
      </c>
      <c r="C281" t="s">
        <v>136</v>
      </c>
      <c r="D281" t="s">
        <v>121</v>
      </c>
      <c r="E281" t="s">
        <v>2</v>
      </c>
      <c r="F281" t="s">
        <v>128</v>
      </c>
      <c r="G281" s="67">
        <f>VLOOKUP($A281,Detail,'Data Setup-for-Lookup'!$J$1,FALSE)</f>
        <v>315</v>
      </c>
      <c r="H281" s="67">
        <f>VLOOKUP($A281,DetailOct,'Data Setup-for-Lookup'!$J$1,FALSE)</f>
        <v>285</v>
      </c>
      <c r="I281" s="67"/>
      <c r="J281" s="67"/>
      <c r="K281" s="67">
        <f>VLOOKUP($A281,DetailApr,'Data Setup-for-Lookup'!J$1,FALSE)</f>
        <v>0</v>
      </c>
    </row>
    <row r="282" spans="1:11" ht="15.75" x14ac:dyDescent="0.3">
      <c r="A282" t="s">
        <v>26</v>
      </c>
      <c r="B282">
        <v>16</v>
      </c>
      <c r="C282" t="s">
        <v>136</v>
      </c>
      <c r="D282" t="s">
        <v>121</v>
      </c>
      <c r="E282" t="s">
        <v>2</v>
      </c>
      <c r="F282" t="s">
        <v>129</v>
      </c>
      <c r="G282" s="67">
        <f>VLOOKUP($A282,Detail,'Data Setup-for-Lookup'!$K$1,FALSE)</f>
        <v>0</v>
      </c>
      <c r="H282" s="67">
        <f>VLOOKUP($A282,DetailOct,'Data Setup-for-Lookup'!$K$1,FALSE)</f>
        <v>450</v>
      </c>
      <c r="I282" s="67"/>
      <c r="J282" s="67"/>
      <c r="K282" s="67">
        <f>VLOOKUP($A282,DetailApr,'Data Setup-for-Lookup'!K$1,FALSE)</f>
        <v>120</v>
      </c>
    </row>
    <row r="283" spans="1:11" ht="15.75" x14ac:dyDescent="0.3">
      <c r="A283" t="s">
        <v>26</v>
      </c>
      <c r="B283">
        <v>16</v>
      </c>
      <c r="C283" t="s">
        <v>136</v>
      </c>
      <c r="D283" t="s">
        <v>121</v>
      </c>
      <c r="E283" t="s">
        <v>2</v>
      </c>
      <c r="F283" t="s">
        <v>130</v>
      </c>
      <c r="G283" s="67">
        <f>VLOOKUP($A283,Detail,'Data Setup-for-Lookup'!$L$1,FALSE)</f>
        <v>0</v>
      </c>
      <c r="H283" s="67">
        <f>VLOOKUP($A283,DetailOct,'Data Setup-for-Lookup'!$L$1,FALSE)</f>
        <v>0</v>
      </c>
      <c r="I283" s="67"/>
      <c r="J283" s="67"/>
      <c r="K283" s="67">
        <f>VLOOKUP($A283,DetailApr,'Data Setup-for-Lookup'!L$1,FALSE)</f>
        <v>0</v>
      </c>
    </row>
    <row r="284" spans="1:11" ht="15.75" x14ac:dyDescent="0.3">
      <c r="A284" t="s">
        <v>26</v>
      </c>
      <c r="B284">
        <v>16</v>
      </c>
      <c r="C284" t="s">
        <v>136</v>
      </c>
      <c r="D284" t="s">
        <v>121</v>
      </c>
      <c r="E284" t="s">
        <v>2</v>
      </c>
      <c r="F284" t="s">
        <v>131</v>
      </c>
      <c r="G284" s="67">
        <f>VLOOKUP($A284,Detail,'Data Setup-for-Lookup'!$M$1,FALSE)</f>
        <v>0</v>
      </c>
      <c r="H284" s="67">
        <f>VLOOKUP($A284,DetailOct,'Data Setup-for-Lookup'!$M$1,FALSE)</f>
        <v>0</v>
      </c>
      <c r="I284" s="67"/>
      <c r="J284" s="67"/>
      <c r="K284" s="67">
        <f>VLOOKUP($A284,DetailApr,'Data Setup-for-Lookup'!M$1,FALSE)</f>
        <v>0</v>
      </c>
    </row>
    <row r="285" spans="1:11" ht="15.75" x14ac:dyDescent="0.3">
      <c r="A285" t="s">
        <v>26</v>
      </c>
      <c r="B285">
        <v>16</v>
      </c>
      <c r="C285" t="s">
        <v>136</v>
      </c>
      <c r="D285" t="s">
        <v>121</v>
      </c>
      <c r="E285" t="s">
        <v>2</v>
      </c>
      <c r="F285" t="s">
        <v>132</v>
      </c>
      <c r="G285" s="67">
        <f>VLOOKUP($A285,Detail,'Data Setup-for-Lookup'!$N$1,FALSE)</f>
        <v>438.31</v>
      </c>
      <c r="H285" s="67">
        <f>VLOOKUP($A285,DetailOct,'Data Setup-for-Lookup'!$N$1,FALSE)</f>
        <v>254.58</v>
      </c>
      <c r="I285" s="67"/>
      <c r="J285" s="67"/>
      <c r="K285" s="67">
        <f>VLOOKUP($A285,DetailApr,'Data Setup-for-Lookup'!N$1,FALSE)</f>
        <v>129.63</v>
      </c>
    </row>
    <row r="286" spans="1:11" ht="15.75" x14ac:dyDescent="0.3">
      <c r="A286" t="s">
        <v>26</v>
      </c>
      <c r="B286">
        <v>16</v>
      </c>
      <c r="C286" t="s">
        <v>136</v>
      </c>
      <c r="D286" t="s">
        <v>121</v>
      </c>
      <c r="E286" t="s">
        <v>2</v>
      </c>
      <c r="F286" t="s">
        <v>133</v>
      </c>
      <c r="G286" s="67">
        <f>VLOOKUP($A286,Detail,'Data Setup-for-Lookup'!$O$1,FALSE)</f>
        <v>194.15</v>
      </c>
      <c r="H286" s="67">
        <f>VLOOKUP($A286,DetailOct,'Data Setup-for-Lookup'!$O$1,FALSE)</f>
        <v>158.69999999999999</v>
      </c>
      <c r="I286" s="67"/>
      <c r="J286" s="67"/>
      <c r="K286" s="67">
        <f>VLOOKUP($A286,DetailApr,'Data Setup-for-Lookup'!O$1,FALSE)</f>
        <v>197.52</v>
      </c>
    </row>
    <row r="287" spans="1:11" ht="15.75" x14ac:dyDescent="0.3">
      <c r="A287" t="s">
        <v>26</v>
      </c>
      <c r="B287">
        <v>16</v>
      </c>
      <c r="C287" t="s">
        <v>136</v>
      </c>
      <c r="D287" t="s">
        <v>121</v>
      </c>
      <c r="E287" t="s">
        <v>2</v>
      </c>
      <c r="F287" t="s">
        <v>134</v>
      </c>
      <c r="G287" s="67">
        <f>VLOOKUP($A287,Detail,'Data Setup-for-Lookup'!$P$1,FALSE)</f>
        <v>0</v>
      </c>
      <c r="H287" s="67">
        <f>VLOOKUP($A287,DetailOct,'Data Setup-for-Lookup'!$P$1,FALSE)</f>
        <v>0</v>
      </c>
      <c r="I287" s="67"/>
      <c r="J287" s="67"/>
      <c r="K287" s="67">
        <f>VLOOKUP($A287,DetailApr,'Data Setup-for-Lookup'!P$1,FALSE)</f>
        <v>0</v>
      </c>
    </row>
    <row r="288" spans="1:11" ht="15.75" x14ac:dyDescent="0.3">
      <c r="A288" t="s">
        <v>26</v>
      </c>
      <c r="B288">
        <v>16</v>
      </c>
      <c r="C288" t="s">
        <v>136</v>
      </c>
      <c r="D288" t="s">
        <v>121</v>
      </c>
      <c r="E288" t="s">
        <v>2</v>
      </c>
      <c r="F288" t="s">
        <v>10</v>
      </c>
      <c r="G288" s="67">
        <f>VLOOKUP($A288,Detail,'Data Setup-for-Lookup'!$Q$1,FALSE)</f>
        <v>0</v>
      </c>
      <c r="H288" s="67">
        <f>VLOOKUP($A288,DetailOct,'Data Setup-for-Lookup'!$Q$1,FALSE)</f>
        <v>0</v>
      </c>
      <c r="I288" s="67"/>
      <c r="J288" s="67"/>
      <c r="K288" s="67">
        <f>VLOOKUP($A288,DetailApr,'Data Setup-for-Lookup'!Q$1,FALSE)</f>
        <v>0</v>
      </c>
    </row>
    <row r="289" spans="1:11" ht="15.75" x14ac:dyDescent="0.3">
      <c r="A289" t="s">
        <v>26</v>
      </c>
      <c r="B289">
        <v>16</v>
      </c>
      <c r="C289" t="s">
        <v>136</v>
      </c>
      <c r="D289" t="s">
        <v>121</v>
      </c>
      <c r="E289" t="s">
        <v>135</v>
      </c>
      <c r="F289" t="s">
        <v>123</v>
      </c>
      <c r="G289" s="67">
        <f>VLOOKUP($A289,Detail,'Data Setup-for-Lookup'!$R$1,FALSE)</f>
        <v>39302.46</v>
      </c>
      <c r="H289" s="67">
        <f>VLOOKUP($A289,DetailOct,'Data Setup-for-Lookup'!$R$1,FALSE)</f>
        <v>36983.279999999999</v>
      </c>
      <c r="I289" s="67"/>
      <c r="J289" s="67"/>
      <c r="K289" s="67">
        <f>VLOOKUP($A289,DetailApr,'Data Setup-for-Lookup'!R$1,FALSE)</f>
        <v>41247.15</v>
      </c>
    </row>
    <row r="290" spans="1:11" ht="15.75" x14ac:dyDescent="0.3">
      <c r="A290" t="s">
        <v>26</v>
      </c>
      <c r="B290">
        <v>16</v>
      </c>
      <c r="C290" t="s">
        <v>136</v>
      </c>
      <c r="D290" t="s">
        <v>186</v>
      </c>
      <c r="E290" t="s">
        <v>187</v>
      </c>
      <c r="F290" t="s">
        <v>123</v>
      </c>
      <c r="G290" s="67">
        <f>VLOOKUP($A290,Detail,'Data Setup-for-Lookup'!$S$1,FALSE)</f>
        <v>98640.03</v>
      </c>
      <c r="H290" s="67">
        <f>VLOOKUP($A290,DetailOct,'Data Setup-for-Lookup'!$S$1,FALSE)</f>
        <v>73905.100000000006</v>
      </c>
      <c r="I290" s="67">
        <f>VLOOKUP($A290,DetailJan,'Data Setup-for-Lookup'!$S$1,FALSE)</f>
        <v>151283.85999999999</v>
      </c>
      <c r="J290" s="67">
        <f>VLOOKUP($A290,DetailApr,'Data Setup-for-Lookup'!$S$1,FALSE)</f>
        <v>139604.32081940211</v>
      </c>
      <c r="K290" s="67">
        <f>VLOOKUP($A290,DetailApr,'Data Setup-for-Lookup'!S$1,FALSE)</f>
        <v>139604.32081940211</v>
      </c>
    </row>
    <row r="291" spans="1:11" ht="15.75" x14ac:dyDescent="0.3">
      <c r="A291" t="s">
        <v>27</v>
      </c>
      <c r="B291">
        <v>17</v>
      </c>
      <c r="C291" t="s">
        <v>136</v>
      </c>
      <c r="D291" t="s">
        <v>121</v>
      </c>
      <c r="E291" t="s">
        <v>122</v>
      </c>
      <c r="F291" t="s">
        <v>123</v>
      </c>
      <c r="G291" s="67">
        <f>VLOOKUP($A292,Detail,'Data Setup-for-Lookup'!B$1,FALSE)</f>
        <v>29816.23</v>
      </c>
      <c r="H291" s="67">
        <f>VLOOKUP($A291,DetailOct,'Data Setup-for-Lookup'!B$1,FALSE)</f>
        <v>27310.959999999999</v>
      </c>
      <c r="I291" s="67"/>
      <c r="J291" s="67"/>
      <c r="K291" s="67">
        <f>VLOOKUP($A291,DetailApr,'Data Setup-for-Lookup'!B$1,FALSE)</f>
        <v>31313.96</v>
      </c>
    </row>
    <row r="292" spans="1:11" ht="15.75" x14ac:dyDescent="0.3">
      <c r="A292" t="s">
        <v>27</v>
      </c>
      <c r="B292">
        <v>17</v>
      </c>
      <c r="C292" t="s">
        <v>136</v>
      </c>
      <c r="D292" t="s">
        <v>121</v>
      </c>
      <c r="E292" t="s">
        <v>124</v>
      </c>
      <c r="F292" t="s">
        <v>1</v>
      </c>
      <c r="G292" s="67">
        <f>VLOOKUP($A293,Detail,'Data Setup-for-Lookup'!C$1,FALSE)</f>
        <v>5848.67</v>
      </c>
      <c r="H292" s="67">
        <f>VLOOKUP($A292,DetailOct,'Data Setup-for-Lookup'!$C$1,FALSE)</f>
        <v>5099.38</v>
      </c>
      <c r="I292" s="67"/>
      <c r="J292" s="67"/>
      <c r="K292" s="67">
        <f>VLOOKUP($A292,DetailApr,'Data Setup-for-Lookup'!C$1,FALSE)</f>
        <v>3973.61</v>
      </c>
    </row>
    <row r="293" spans="1:11" ht="15.75" x14ac:dyDescent="0.3">
      <c r="A293" t="s">
        <v>27</v>
      </c>
      <c r="B293">
        <v>17</v>
      </c>
      <c r="C293" t="s">
        <v>136</v>
      </c>
      <c r="D293" t="s">
        <v>121</v>
      </c>
      <c r="E293" t="s">
        <v>124</v>
      </c>
      <c r="F293" t="s">
        <v>12</v>
      </c>
      <c r="G293" s="67">
        <f>VLOOKUP($A294,Detail,'Data Setup-for-Lookup'!D$1,FALSE)</f>
        <v>2400.58</v>
      </c>
      <c r="H293" s="67">
        <f>VLOOKUP($A294,DetailOct,'Data Setup-for-Lookup'!$D$1,FALSE)</f>
        <v>669.71</v>
      </c>
      <c r="I293" s="67"/>
      <c r="J293" s="67"/>
      <c r="K293" s="67">
        <f>VLOOKUP($A293,DetailApr,'Data Setup-for-Lookup'!D$1,FALSE)</f>
        <v>519.87</v>
      </c>
    </row>
    <row r="294" spans="1:11" ht="15.75" x14ac:dyDescent="0.3">
      <c r="A294" t="s">
        <v>27</v>
      </c>
      <c r="B294">
        <v>17</v>
      </c>
      <c r="C294" t="s">
        <v>136</v>
      </c>
      <c r="D294" t="s">
        <v>121</v>
      </c>
      <c r="E294" t="s">
        <v>124</v>
      </c>
      <c r="F294" t="s">
        <v>13</v>
      </c>
      <c r="G294" s="67">
        <f>VLOOKUP($A295,Detail,'Data Setup-for-Lookup'!E$1,FALSE)</f>
        <v>2210.4699999999998</v>
      </c>
      <c r="H294" s="67">
        <f>VLOOKUP($A295,DetailOct,'Data Setup-for-Lookup'!$E$1,FALSE)</f>
        <v>91.35</v>
      </c>
      <c r="I294" s="67"/>
      <c r="J294" s="67"/>
      <c r="K294" s="67">
        <f>VLOOKUP($A294,DetailApr,'Data Setup-for-Lookup'!E$1,FALSE)</f>
        <v>1023.19</v>
      </c>
    </row>
    <row r="295" spans="1:11" ht="15.75" x14ac:dyDescent="0.3">
      <c r="A295" t="s">
        <v>27</v>
      </c>
      <c r="B295">
        <v>17</v>
      </c>
      <c r="C295" t="s">
        <v>136</v>
      </c>
      <c r="D295" t="s">
        <v>121</v>
      </c>
      <c r="E295" t="s">
        <v>124</v>
      </c>
      <c r="F295" t="s">
        <v>75</v>
      </c>
      <c r="G295" s="67">
        <f>VLOOKUP($A296,Detail,'Data Setup-for-Lookup'!F$1,FALSE)</f>
        <v>4395</v>
      </c>
      <c r="H295" s="67">
        <f>VLOOKUP($A296,DetailOct,'Data Setup-for-Lookup'!$F$1,FALSE)</f>
        <v>4011</v>
      </c>
      <c r="I295" s="67"/>
      <c r="J295" s="67"/>
      <c r="K295" s="67">
        <f>VLOOKUP($A295,DetailApr,'Data Setup-for-Lookup'!F$1,FALSE)</f>
        <v>3039</v>
      </c>
    </row>
    <row r="296" spans="1:11" ht="15.75" x14ac:dyDescent="0.3">
      <c r="A296" t="s">
        <v>27</v>
      </c>
      <c r="B296">
        <v>17</v>
      </c>
      <c r="C296" t="s">
        <v>136</v>
      </c>
      <c r="D296" t="s">
        <v>121</v>
      </c>
      <c r="E296" t="s">
        <v>2</v>
      </c>
      <c r="F296" t="s">
        <v>125</v>
      </c>
      <c r="G296" s="67">
        <f>VLOOKUP($A296,Detail,'Data Setup-for-Lookup'!$G$1,FALSE)</f>
        <v>26325</v>
      </c>
      <c r="H296" s="67">
        <f>VLOOKUP($A296,DetailOct,'Data Setup-for-Lookup'!$G$1,FALSE)</f>
        <v>24330</v>
      </c>
      <c r="I296" s="67"/>
      <c r="J296" s="67"/>
      <c r="K296" s="67">
        <f>VLOOKUP($A296,DetailApr,'Data Setup-for-Lookup'!G$1,FALSE)</f>
        <v>20940</v>
      </c>
    </row>
    <row r="297" spans="1:11" ht="15.75" x14ac:dyDescent="0.3">
      <c r="A297" t="s">
        <v>27</v>
      </c>
      <c r="B297">
        <v>17</v>
      </c>
      <c r="C297" t="s">
        <v>136</v>
      </c>
      <c r="D297" t="s">
        <v>121</v>
      </c>
      <c r="E297" t="s">
        <v>2</v>
      </c>
      <c r="F297" t="s">
        <v>126</v>
      </c>
      <c r="G297" s="67">
        <f>VLOOKUP($A297,Detail,'Data Setup-for-Lookup'!$H$1,FALSE)</f>
        <v>5880</v>
      </c>
      <c r="H297" s="67">
        <f>VLOOKUP($A297,DetailOct,'Data Setup-for-Lookup'!$H$1,FALSE)</f>
        <v>1800</v>
      </c>
      <c r="I297" s="67"/>
      <c r="J297" s="67"/>
      <c r="K297" s="67">
        <f>VLOOKUP($A297,DetailApr,'Data Setup-for-Lookup'!H$1,FALSE)</f>
        <v>1470</v>
      </c>
    </row>
    <row r="298" spans="1:11" ht="15.75" x14ac:dyDescent="0.3">
      <c r="A298" t="s">
        <v>27</v>
      </c>
      <c r="B298">
        <v>17</v>
      </c>
      <c r="C298" t="s">
        <v>136</v>
      </c>
      <c r="D298" t="s">
        <v>121</v>
      </c>
      <c r="E298" t="s">
        <v>2</v>
      </c>
      <c r="F298" t="s">
        <v>127</v>
      </c>
      <c r="G298" s="67">
        <f>VLOOKUP($A298,Detail,'Data Setup-for-Lookup'!$I$1,FALSE)</f>
        <v>0</v>
      </c>
      <c r="H298" s="67">
        <f>VLOOKUP($A298,DetailOct,'Data Setup-for-Lookup'!$I$1,FALSE)</f>
        <v>0</v>
      </c>
      <c r="I298" s="67"/>
      <c r="J298" s="67"/>
      <c r="K298" s="67">
        <f>VLOOKUP($A298,DetailApr,'Data Setup-for-Lookup'!I$1,FALSE)</f>
        <v>0</v>
      </c>
    </row>
    <row r="299" spans="1:11" ht="15.75" x14ac:dyDescent="0.3">
      <c r="A299" t="s">
        <v>27</v>
      </c>
      <c r="B299">
        <v>17</v>
      </c>
      <c r="C299" t="s">
        <v>136</v>
      </c>
      <c r="D299" t="s">
        <v>121</v>
      </c>
      <c r="E299" t="s">
        <v>2</v>
      </c>
      <c r="F299" t="s">
        <v>128</v>
      </c>
      <c r="G299" s="67">
        <f>VLOOKUP($A299,Detail,'Data Setup-for-Lookup'!$J$1,FALSE)</f>
        <v>0</v>
      </c>
      <c r="H299" s="67">
        <f>VLOOKUP($A299,DetailOct,'Data Setup-for-Lookup'!$J$1,FALSE)</f>
        <v>45</v>
      </c>
      <c r="I299" s="67"/>
      <c r="J299" s="67"/>
      <c r="K299" s="67">
        <f>VLOOKUP($A299,DetailApr,'Data Setup-for-Lookup'!J$1,FALSE)</f>
        <v>0</v>
      </c>
    </row>
    <row r="300" spans="1:11" ht="15.75" x14ac:dyDescent="0.3">
      <c r="A300" t="s">
        <v>27</v>
      </c>
      <c r="B300">
        <v>17</v>
      </c>
      <c r="C300" t="s">
        <v>136</v>
      </c>
      <c r="D300" t="s">
        <v>121</v>
      </c>
      <c r="E300" t="s">
        <v>2</v>
      </c>
      <c r="F300" t="s">
        <v>129</v>
      </c>
      <c r="G300" s="67">
        <f>VLOOKUP($A300,Detail,'Data Setup-for-Lookup'!$K$1,FALSE)</f>
        <v>1320</v>
      </c>
      <c r="H300" s="67">
        <f>VLOOKUP($A300,DetailOct,'Data Setup-for-Lookup'!$K$1,FALSE)</f>
        <v>1830</v>
      </c>
      <c r="I300" s="67"/>
      <c r="J300" s="67"/>
      <c r="K300" s="67">
        <f>VLOOKUP($A300,DetailApr,'Data Setup-for-Lookup'!K$1,FALSE)</f>
        <v>2820</v>
      </c>
    </row>
    <row r="301" spans="1:11" ht="15.75" x14ac:dyDescent="0.3">
      <c r="A301" t="s">
        <v>27</v>
      </c>
      <c r="B301">
        <v>17</v>
      </c>
      <c r="C301" t="s">
        <v>136</v>
      </c>
      <c r="D301" t="s">
        <v>121</v>
      </c>
      <c r="E301" t="s">
        <v>2</v>
      </c>
      <c r="F301" t="s">
        <v>130</v>
      </c>
      <c r="G301" s="67">
        <f>VLOOKUP($A301,Detail,'Data Setup-for-Lookup'!$L$1,FALSE)</f>
        <v>0</v>
      </c>
      <c r="H301" s="67">
        <f>VLOOKUP($A301,DetailOct,'Data Setup-for-Lookup'!$L$1,FALSE)</f>
        <v>0</v>
      </c>
      <c r="I301" s="67"/>
      <c r="J301" s="67"/>
      <c r="K301" s="67">
        <f>VLOOKUP($A301,DetailApr,'Data Setup-for-Lookup'!L$1,FALSE)</f>
        <v>0</v>
      </c>
    </row>
    <row r="302" spans="1:11" ht="15.75" x14ac:dyDescent="0.3">
      <c r="A302" t="s">
        <v>27</v>
      </c>
      <c r="B302">
        <v>17</v>
      </c>
      <c r="C302" t="s">
        <v>136</v>
      </c>
      <c r="D302" t="s">
        <v>121</v>
      </c>
      <c r="E302" t="s">
        <v>2</v>
      </c>
      <c r="F302" t="s">
        <v>131</v>
      </c>
      <c r="G302" s="67">
        <f>VLOOKUP($A302,Detail,'Data Setup-for-Lookup'!$M$1,FALSE)</f>
        <v>0</v>
      </c>
      <c r="H302" s="67">
        <f>VLOOKUP($A302,DetailOct,'Data Setup-for-Lookup'!$M$1,FALSE)</f>
        <v>0</v>
      </c>
      <c r="I302" s="67"/>
      <c r="J302" s="67"/>
      <c r="K302" s="67">
        <f>VLOOKUP($A302,DetailApr,'Data Setup-for-Lookup'!M$1,FALSE)</f>
        <v>0</v>
      </c>
    </row>
    <row r="303" spans="1:11" ht="15.75" x14ac:dyDescent="0.3">
      <c r="A303" t="s">
        <v>27</v>
      </c>
      <c r="B303">
        <v>17</v>
      </c>
      <c r="C303" t="s">
        <v>136</v>
      </c>
      <c r="D303" t="s">
        <v>121</v>
      </c>
      <c r="E303" t="s">
        <v>2</v>
      </c>
      <c r="F303" t="s">
        <v>132</v>
      </c>
      <c r="G303" s="67">
        <f>VLOOKUP($A303,Detail,'Data Setup-for-Lookup'!$N$1,FALSE)</f>
        <v>3981.25</v>
      </c>
      <c r="H303" s="67">
        <f>VLOOKUP($A303,DetailOct,'Data Setup-for-Lookup'!$N$1,FALSE)</f>
        <v>3833.38</v>
      </c>
      <c r="I303" s="67"/>
      <c r="J303" s="67"/>
      <c r="K303" s="67">
        <f>VLOOKUP($A303,DetailApr,'Data Setup-for-Lookup'!N$1,FALSE)</f>
        <v>3264.02</v>
      </c>
    </row>
    <row r="304" spans="1:11" ht="15.75" x14ac:dyDescent="0.3">
      <c r="A304" t="s">
        <v>27</v>
      </c>
      <c r="B304">
        <v>17</v>
      </c>
      <c r="C304" t="s">
        <v>136</v>
      </c>
      <c r="D304" t="s">
        <v>121</v>
      </c>
      <c r="E304" t="s">
        <v>2</v>
      </c>
      <c r="F304" t="s">
        <v>133</v>
      </c>
      <c r="G304" s="67">
        <f>VLOOKUP($A304,Detail,'Data Setup-for-Lookup'!$O$1,FALSE)</f>
        <v>244.5</v>
      </c>
      <c r="H304" s="67">
        <f>VLOOKUP($A304,DetailOct,'Data Setup-for-Lookup'!$O$1,FALSE)</f>
        <v>265.7</v>
      </c>
      <c r="I304" s="67"/>
      <c r="J304" s="67"/>
      <c r="K304" s="67">
        <f>VLOOKUP($A304,DetailApr,'Data Setup-for-Lookup'!O$1,FALSE)</f>
        <v>331.36</v>
      </c>
    </row>
    <row r="305" spans="1:11" ht="15.75" x14ac:dyDescent="0.3">
      <c r="A305" t="s">
        <v>27</v>
      </c>
      <c r="B305">
        <v>17</v>
      </c>
      <c r="C305" t="s">
        <v>136</v>
      </c>
      <c r="D305" t="s">
        <v>121</v>
      </c>
      <c r="E305" t="s">
        <v>2</v>
      </c>
      <c r="F305" t="s">
        <v>134</v>
      </c>
      <c r="G305" s="67">
        <f>VLOOKUP($A305,Detail,'Data Setup-for-Lookup'!$P$1,FALSE)</f>
        <v>0</v>
      </c>
      <c r="H305" s="67">
        <f>VLOOKUP($A305,DetailOct,'Data Setup-for-Lookup'!$P$1,FALSE)</f>
        <v>0</v>
      </c>
      <c r="I305" s="67"/>
      <c r="J305" s="67"/>
      <c r="K305" s="67">
        <f>VLOOKUP($A305,DetailApr,'Data Setup-for-Lookup'!P$1,FALSE)</f>
        <v>0</v>
      </c>
    </row>
    <row r="306" spans="1:11" ht="15.75" x14ac:dyDescent="0.3">
      <c r="A306" t="s">
        <v>27</v>
      </c>
      <c r="B306">
        <v>17</v>
      </c>
      <c r="C306" t="s">
        <v>136</v>
      </c>
      <c r="D306" t="s">
        <v>121</v>
      </c>
      <c r="E306" t="s">
        <v>2</v>
      </c>
      <c r="F306" t="s">
        <v>10</v>
      </c>
      <c r="G306" s="67">
        <f>VLOOKUP($A306,Detail,'Data Setup-for-Lookup'!$Q$1,FALSE)</f>
        <v>0</v>
      </c>
      <c r="H306" s="67">
        <f>VLOOKUP($A306,DetailOct,'Data Setup-for-Lookup'!$Q$1,FALSE)</f>
        <v>0</v>
      </c>
      <c r="I306" s="67"/>
      <c r="J306" s="67"/>
      <c r="K306" s="67">
        <f>VLOOKUP($A306,DetailApr,'Data Setup-for-Lookup'!Q$1,FALSE)</f>
        <v>0</v>
      </c>
    </row>
    <row r="307" spans="1:11" ht="15.75" x14ac:dyDescent="0.3">
      <c r="A307" t="s">
        <v>27</v>
      </c>
      <c r="B307">
        <v>17</v>
      </c>
      <c r="C307" t="s">
        <v>136</v>
      </c>
      <c r="D307" t="s">
        <v>121</v>
      </c>
      <c r="E307" t="s">
        <v>135</v>
      </c>
      <c r="F307" t="s">
        <v>123</v>
      </c>
      <c r="G307" s="67">
        <f>VLOOKUP($A307,Detail,'Data Setup-for-Lookup'!$R$1,FALSE)</f>
        <v>37750.75</v>
      </c>
      <c r="H307" s="67">
        <f>VLOOKUP($A307,DetailOct,'Data Setup-for-Lookup'!$R$1,FALSE)</f>
        <v>32104.080000000002</v>
      </c>
      <c r="I307" s="67"/>
      <c r="J307" s="67"/>
      <c r="K307" s="67">
        <f>VLOOKUP($A307,DetailApr,'Data Setup-for-Lookup'!R$1,FALSE)</f>
        <v>28825.38</v>
      </c>
    </row>
    <row r="308" spans="1:11" ht="15.75" x14ac:dyDescent="0.3">
      <c r="A308" t="s">
        <v>27</v>
      </c>
      <c r="B308">
        <v>17</v>
      </c>
      <c r="C308" t="s">
        <v>136</v>
      </c>
      <c r="D308" t="s">
        <v>186</v>
      </c>
      <c r="E308" t="s">
        <v>187</v>
      </c>
      <c r="F308" t="s">
        <v>123</v>
      </c>
      <c r="G308" s="67">
        <f>VLOOKUP($A308,Detail,'Data Setup-for-Lookup'!$S$1,FALSE)</f>
        <v>70590.97</v>
      </c>
      <c r="H308" s="67">
        <f>VLOOKUP($A308,DetailOct,'Data Setup-for-Lookup'!$S$1,FALSE)</f>
        <v>64877.53</v>
      </c>
      <c r="I308" s="67">
        <f>VLOOKUP($A308,DetailJan,'Data Setup-for-Lookup'!$S$1,FALSE)</f>
        <v>89330.21</v>
      </c>
      <c r="J308" s="67">
        <f>VLOOKUP($A308,DetailApr,'Data Setup-for-Lookup'!$S$1,FALSE)</f>
        <v>69949.559860335052</v>
      </c>
      <c r="K308" s="67">
        <f>VLOOKUP($A308,DetailApr,'Data Setup-for-Lookup'!S$1,FALSE)</f>
        <v>69949.559860335052</v>
      </c>
    </row>
    <row r="309" spans="1:11" ht="15.75" x14ac:dyDescent="0.3">
      <c r="A309" t="s">
        <v>28</v>
      </c>
      <c r="B309">
        <v>18</v>
      </c>
      <c r="C309" t="s">
        <v>136</v>
      </c>
      <c r="D309" t="s">
        <v>121</v>
      </c>
      <c r="E309" t="s">
        <v>122</v>
      </c>
      <c r="F309" t="s">
        <v>123</v>
      </c>
      <c r="G309" s="67">
        <f>VLOOKUP($A310,Detail,'Data Setup-for-Lookup'!B$1,FALSE)</f>
        <v>10848.03</v>
      </c>
      <c r="H309" s="67">
        <f>VLOOKUP($A309,DetailOct,'Data Setup-for-Lookup'!B$1,FALSE)</f>
        <v>10114.57</v>
      </c>
      <c r="I309" s="67"/>
      <c r="J309" s="67"/>
      <c r="K309" s="67">
        <f>VLOOKUP($A309,DetailApr,'Data Setup-for-Lookup'!B$1,FALSE)</f>
        <v>10759.24</v>
      </c>
    </row>
    <row r="310" spans="1:11" ht="15.75" x14ac:dyDescent="0.3">
      <c r="A310" t="s">
        <v>28</v>
      </c>
      <c r="B310">
        <v>18</v>
      </c>
      <c r="C310" t="s">
        <v>136</v>
      </c>
      <c r="D310" t="s">
        <v>121</v>
      </c>
      <c r="E310" t="s">
        <v>124</v>
      </c>
      <c r="F310" t="s">
        <v>1</v>
      </c>
      <c r="G310" s="67">
        <f>VLOOKUP($A311,Detail,'Data Setup-for-Lookup'!C$1,FALSE)</f>
        <v>484.1</v>
      </c>
      <c r="H310" s="67">
        <f>VLOOKUP($A310,DetailOct,'Data Setup-for-Lookup'!$C$1,FALSE)</f>
        <v>491.15</v>
      </c>
      <c r="I310" s="67"/>
      <c r="J310" s="67"/>
      <c r="K310" s="67">
        <f>VLOOKUP($A310,DetailApr,'Data Setup-for-Lookup'!C$1,FALSE)</f>
        <v>568.5</v>
      </c>
    </row>
    <row r="311" spans="1:11" ht="15.75" x14ac:dyDescent="0.3">
      <c r="A311" t="s">
        <v>28</v>
      </c>
      <c r="B311">
        <v>18</v>
      </c>
      <c r="C311" t="s">
        <v>136</v>
      </c>
      <c r="D311" t="s">
        <v>121</v>
      </c>
      <c r="E311" t="s">
        <v>124</v>
      </c>
      <c r="F311" t="s">
        <v>12</v>
      </c>
      <c r="G311" s="67">
        <f>VLOOKUP($A312,Detail,'Data Setup-for-Lookup'!D$1,FALSE)</f>
        <v>0</v>
      </c>
      <c r="H311" s="67">
        <f>VLOOKUP($A312,DetailOct,'Data Setup-for-Lookup'!$D$1,FALSE)</f>
        <v>0</v>
      </c>
      <c r="I311" s="67"/>
      <c r="J311" s="67"/>
      <c r="K311" s="67">
        <f>VLOOKUP($A311,DetailApr,'Data Setup-for-Lookup'!D$1,FALSE)</f>
        <v>0</v>
      </c>
    </row>
    <row r="312" spans="1:11" ht="15.75" x14ac:dyDescent="0.3">
      <c r="A312" t="s">
        <v>28</v>
      </c>
      <c r="B312">
        <v>18</v>
      </c>
      <c r="C312" t="s">
        <v>136</v>
      </c>
      <c r="D312" t="s">
        <v>121</v>
      </c>
      <c r="E312" t="s">
        <v>124</v>
      </c>
      <c r="F312" t="s">
        <v>13</v>
      </c>
      <c r="G312" s="67">
        <f>VLOOKUP($A313,Detail,'Data Setup-for-Lookup'!E$1,FALSE)</f>
        <v>0</v>
      </c>
      <c r="H312" s="67">
        <f>VLOOKUP($A313,DetailOct,'Data Setup-for-Lookup'!$E$1,FALSE)</f>
        <v>0</v>
      </c>
      <c r="I312" s="67"/>
      <c r="J312" s="67"/>
      <c r="K312" s="67">
        <f>VLOOKUP($A312,DetailApr,'Data Setup-for-Lookup'!E$1,FALSE)</f>
        <v>0</v>
      </c>
    </row>
    <row r="313" spans="1:11" ht="15.75" x14ac:dyDescent="0.3">
      <c r="A313" t="s">
        <v>28</v>
      </c>
      <c r="B313">
        <v>18</v>
      </c>
      <c r="C313" t="s">
        <v>136</v>
      </c>
      <c r="D313" t="s">
        <v>121</v>
      </c>
      <c r="E313" t="s">
        <v>124</v>
      </c>
      <c r="F313" t="s">
        <v>75</v>
      </c>
      <c r="G313" s="67">
        <f>VLOOKUP($A314,Detail,'Data Setup-for-Lookup'!F$1,FALSE)</f>
        <v>0</v>
      </c>
      <c r="H313" s="67">
        <f>VLOOKUP($A314,DetailOct,'Data Setup-for-Lookup'!$F$1,FALSE)</f>
        <v>0</v>
      </c>
      <c r="I313" s="67"/>
      <c r="J313" s="67"/>
      <c r="K313" s="67">
        <f>VLOOKUP($A313,DetailApr,'Data Setup-for-Lookup'!F$1,FALSE)</f>
        <v>0</v>
      </c>
    </row>
    <row r="314" spans="1:11" ht="15.75" x14ac:dyDescent="0.3">
      <c r="A314" t="s">
        <v>28</v>
      </c>
      <c r="B314">
        <v>18</v>
      </c>
      <c r="C314" t="s">
        <v>136</v>
      </c>
      <c r="D314" t="s">
        <v>121</v>
      </c>
      <c r="E314" t="s">
        <v>2</v>
      </c>
      <c r="F314" t="s">
        <v>125</v>
      </c>
      <c r="G314" s="67">
        <f>VLOOKUP($A314,Detail,'Data Setup-for-Lookup'!$G$1,FALSE)</f>
        <v>2700</v>
      </c>
      <c r="H314" s="67">
        <f>VLOOKUP($A314,DetailOct,'Data Setup-for-Lookup'!$G$1,FALSE)</f>
        <v>2250</v>
      </c>
      <c r="I314" s="67"/>
      <c r="J314" s="67"/>
      <c r="K314" s="67">
        <f>VLOOKUP($A314,DetailApr,'Data Setup-for-Lookup'!G$1,FALSE)</f>
        <v>2415</v>
      </c>
    </row>
    <row r="315" spans="1:11" ht="15.75" x14ac:dyDescent="0.3">
      <c r="A315" t="s">
        <v>28</v>
      </c>
      <c r="B315">
        <v>18</v>
      </c>
      <c r="C315" t="s">
        <v>136</v>
      </c>
      <c r="D315" t="s">
        <v>121</v>
      </c>
      <c r="E315" t="s">
        <v>2</v>
      </c>
      <c r="F315" t="s">
        <v>126</v>
      </c>
      <c r="G315" s="67">
        <f>VLOOKUP($A315,Detail,'Data Setup-for-Lookup'!$H$1,FALSE)</f>
        <v>390</v>
      </c>
      <c r="H315" s="67">
        <f>VLOOKUP($A315,DetailOct,'Data Setup-for-Lookup'!$H$1,FALSE)</f>
        <v>750</v>
      </c>
      <c r="I315" s="67"/>
      <c r="J315" s="67"/>
      <c r="K315" s="67">
        <f>VLOOKUP($A315,DetailApr,'Data Setup-for-Lookup'!H$1,FALSE)</f>
        <v>480</v>
      </c>
    </row>
    <row r="316" spans="1:11" ht="15.75" x14ac:dyDescent="0.3">
      <c r="A316" t="s">
        <v>28</v>
      </c>
      <c r="B316">
        <v>18</v>
      </c>
      <c r="C316" t="s">
        <v>136</v>
      </c>
      <c r="D316" t="s">
        <v>121</v>
      </c>
      <c r="E316" t="s">
        <v>2</v>
      </c>
      <c r="F316" t="s">
        <v>127</v>
      </c>
      <c r="G316" s="67">
        <f>VLOOKUP($A316,Detail,'Data Setup-for-Lookup'!$I$1,FALSE)</f>
        <v>480</v>
      </c>
      <c r="H316" s="67">
        <f>VLOOKUP($A316,DetailOct,'Data Setup-for-Lookup'!$I$1,FALSE)</f>
        <v>1545</v>
      </c>
      <c r="I316" s="67"/>
      <c r="J316" s="67"/>
      <c r="K316" s="67">
        <f>VLOOKUP($A316,DetailApr,'Data Setup-for-Lookup'!I$1,FALSE)</f>
        <v>1290</v>
      </c>
    </row>
    <row r="317" spans="1:11" ht="15.75" x14ac:dyDescent="0.3">
      <c r="A317" t="s">
        <v>28</v>
      </c>
      <c r="B317">
        <v>18</v>
      </c>
      <c r="C317" t="s">
        <v>136</v>
      </c>
      <c r="D317" t="s">
        <v>121</v>
      </c>
      <c r="E317" t="s">
        <v>2</v>
      </c>
      <c r="F317" t="s">
        <v>128</v>
      </c>
      <c r="G317" s="67">
        <f>VLOOKUP($A317,Detail,'Data Setup-for-Lookup'!$J$1,FALSE)</f>
        <v>0</v>
      </c>
      <c r="H317" s="67">
        <f>VLOOKUP($A317,DetailOct,'Data Setup-for-Lookup'!$J$1,FALSE)</f>
        <v>255</v>
      </c>
      <c r="I317" s="67"/>
      <c r="J317" s="67"/>
      <c r="K317" s="67">
        <f>VLOOKUP($A317,DetailApr,'Data Setup-for-Lookup'!J$1,FALSE)</f>
        <v>0</v>
      </c>
    </row>
    <row r="318" spans="1:11" ht="15.75" x14ac:dyDescent="0.3">
      <c r="A318" t="s">
        <v>28</v>
      </c>
      <c r="B318">
        <v>18</v>
      </c>
      <c r="C318" t="s">
        <v>136</v>
      </c>
      <c r="D318" t="s">
        <v>121</v>
      </c>
      <c r="E318" t="s">
        <v>2</v>
      </c>
      <c r="F318" t="s">
        <v>129</v>
      </c>
      <c r="G318" s="67">
        <f>VLOOKUP($A318,Detail,'Data Setup-for-Lookup'!$K$1,FALSE)</f>
        <v>0</v>
      </c>
      <c r="H318" s="67">
        <f>VLOOKUP($A318,DetailOct,'Data Setup-for-Lookup'!$K$1,FALSE)</f>
        <v>0</v>
      </c>
      <c r="I318" s="67"/>
      <c r="J318" s="67"/>
      <c r="K318" s="67">
        <f>VLOOKUP($A318,DetailApr,'Data Setup-for-Lookup'!K$1,FALSE)</f>
        <v>0</v>
      </c>
    </row>
    <row r="319" spans="1:11" ht="15.75" x14ac:dyDescent="0.3">
      <c r="A319" t="s">
        <v>28</v>
      </c>
      <c r="B319">
        <v>18</v>
      </c>
      <c r="C319" t="s">
        <v>136</v>
      </c>
      <c r="D319" t="s">
        <v>121</v>
      </c>
      <c r="E319" t="s">
        <v>2</v>
      </c>
      <c r="F319" t="s">
        <v>130</v>
      </c>
      <c r="G319" s="67">
        <f>VLOOKUP($A319,Detail,'Data Setup-for-Lookup'!$L$1,FALSE)</f>
        <v>0</v>
      </c>
      <c r="H319" s="67">
        <f>VLOOKUP($A319,DetailOct,'Data Setup-for-Lookup'!$L$1,FALSE)</f>
        <v>0</v>
      </c>
      <c r="I319" s="67"/>
      <c r="J319" s="67"/>
      <c r="K319" s="67">
        <f>VLOOKUP($A319,DetailApr,'Data Setup-for-Lookup'!L$1,FALSE)</f>
        <v>0</v>
      </c>
    </row>
    <row r="320" spans="1:11" ht="15.75" x14ac:dyDescent="0.3">
      <c r="A320" t="s">
        <v>28</v>
      </c>
      <c r="B320">
        <v>18</v>
      </c>
      <c r="C320" t="s">
        <v>136</v>
      </c>
      <c r="D320" t="s">
        <v>121</v>
      </c>
      <c r="E320" t="s">
        <v>2</v>
      </c>
      <c r="F320" t="s">
        <v>131</v>
      </c>
      <c r="G320" s="67">
        <f>VLOOKUP($A320,Detail,'Data Setup-for-Lookup'!$M$1,FALSE)</f>
        <v>0</v>
      </c>
      <c r="H320" s="67">
        <f>VLOOKUP($A320,DetailOct,'Data Setup-for-Lookup'!$M$1,FALSE)</f>
        <v>0</v>
      </c>
      <c r="I320" s="67"/>
      <c r="J320" s="67"/>
      <c r="K320" s="67">
        <f>VLOOKUP($A320,DetailApr,'Data Setup-for-Lookup'!M$1,FALSE)</f>
        <v>0</v>
      </c>
    </row>
    <row r="321" spans="1:11" ht="15.75" x14ac:dyDescent="0.3">
      <c r="A321" t="s">
        <v>28</v>
      </c>
      <c r="B321">
        <v>18</v>
      </c>
      <c r="C321" t="s">
        <v>136</v>
      </c>
      <c r="D321" t="s">
        <v>121</v>
      </c>
      <c r="E321" t="s">
        <v>2</v>
      </c>
      <c r="F321" t="s">
        <v>132</v>
      </c>
      <c r="G321" s="67">
        <f>VLOOKUP($A321,Detail,'Data Setup-for-Lookup'!$N$1,FALSE)</f>
        <v>121.73</v>
      </c>
      <c r="H321" s="67">
        <f>VLOOKUP($A321,DetailOct,'Data Setup-for-Lookup'!$N$1,FALSE)</f>
        <v>131.47999999999999</v>
      </c>
      <c r="I321" s="67"/>
      <c r="J321" s="67"/>
      <c r="K321" s="67">
        <f>VLOOKUP($A321,DetailApr,'Data Setup-for-Lookup'!N$1,FALSE)</f>
        <v>0</v>
      </c>
    </row>
    <row r="322" spans="1:11" ht="15.75" x14ac:dyDescent="0.3">
      <c r="A322" t="s">
        <v>28</v>
      </c>
      <c r="B322">
        <v>18</v>
      </c>
      <c r="C322" t="s">
        <v>136</v>
      </c>
      <c r="D322" t="s">
        <v>121</v>
      </c>
      <c r="E322" t="s">
        <v>2</v>
      </c>
      <c r="F322" t="s">
        <v>133</v>
      </c>
      <c r="G322" s="67">
        <f>VLOOKUP($A322,Detail,'Data Setup-for-Lookup'!$O$1,FALSE)</f>
        <v>0</v>
      </c>
      <c r="H322" s="67">
        <f>VLOOKUP($A322,DetailOct,'Data Setup-for-Lookup'!$O$1,FALSE)</f>
        <v>0</v>
      </c>
      <c r="I322" s="67"/>
      <c r="J322" s="67"/>
      <c r="K322" s="67">
        <f>VLOOKUP($A322,DetailApr,'Data Setup-for-Lookup'!O$1,FALSE)</f>
        <v>0</v>
      </c>
    </row>
    <row r="323" spans="1:11" ht="15.75" x14ac:dyDescent="0.3">
      <c r="A323" t="s">
        <v>28</v>
      </c>
      <c r="B323">
        <v>18</v>
      </c>
      <c r="C323" t="s">
        <v>136</v>
      </c>
      <c r="D323" t="s">
        <v>121</v>
      </c>
      <c r="E323" t="s">
        <v>2</v>
      </c>
      <c r="F323" t="s">
        <v>134</v>
      </c>
      <c r="G323" s="67">
        <f>VLOOKUP($A323,Detail,'Data Setup-for-Lookup'!$P$1,FALSE)</f>
        <v>0</v>
      </c>
      <c r="H323" s="67">
        <f>VLOOKUP($A323,DetailOct,'Data Setup-for-Lookup'!$P$1,FALSE)</f>
        <v>0</v>
      </c>
      <c r="I323" s="67"/>
      <c r="J323" s="67"/>
      <c r="K323" s="67">
        <f>VLOOKUP($A323,DetailApr,'Data Setup-for-Lookup'!P$1,FALSE)</f>
        <v>0</v>
      </c>
    </row>
    <row r="324" spans="1:11" ht="15.75" x14ac:dyDescent="0.3">
      <c r="A324" t="s">
        <v>28</v>
      </c>
      <c r="B324">
        <v>18</v>
      </c>
      <c r="C324" t="s">
        <v>136</v>
      </c>
      <c r="D324" t="s">
        <v>121</v>
      </c>
      <c r="E324" t="s">
        <v>2</v>
      </c>
      <c r="F324" t="s">
        <v>10</v>
      </c>
      <c r="G324" s="67">
        <f>VLOOKUP($A324,Detail,'Data Setup-for-Lookup'!$Q$1,FALSE)</f>
        <v>0</v>
      </c>
      <c r="H324" s="67">
        <f>VLOOKUP($A324,DetailOct,'Data Setup-for-Lookup'!$Q$1,FALSE)</f>
        <v>0</v>
      </c>
      <c r="I324" s="67"/>
      <c r="J324" s="67"/>
      <c r="K324" s="67">
        <f>VLOOKUP($A324,DetailApr,'Data Setup-for-Lookup'!Q$1,FALSE)</f>
        <v>0</v>
      </c>
    </row>
    <row r="325" spans="1:11" ht="15.75" x14ac:dyDescent="0.3">
      <c r="A325" t="s">
        <v>28</v>
      </c>
      <c r="B325">
        <v>18</v>
      </c>
      <c r="C325" t="s">
        <v>136</v>
      </c>
      <c r="D325" t="s">
        <v>121</v>
      </c>
      <c r="E325" t="s">
        <v>135</v>
      </c>
      <c r="F325" t="s">
        <v>123</v>
      </c>
      <c r="G325" s="67">
        <f>VLOOKUP($A325,Detail,'Data Setup-for-Lookup'!$R$1,FALSE)</f>
        <v>3691.73</v>
      </c>
      <c r="H325" s="67">
        <f>VLOOKUP($A325,DetailOct,'Data Setup-for-Lookup'!$R$1,FALSE)</f>
        <v>4931.4799999999996</v>
      </c>
      <c r="I325" s="67"/>
      <c r="J325" s="67"/>
      <c r="K325" s="67">
        <f>VLOOKUP($A325,DetailApr,'Data Setup-for-Lookup'!R$1,FALSE)</f>
        <v>4185</v>
      </c>
    </row>
    <row r="326" spans="1:11" ht="15.75" x14ac:dyDescent="0.3">
      <c r="A326" t="s">
        <v>28</v>
      </c>
      <c r="B326">
        <v>18</v>
      </c>
      <c r="C326" t="s">
        <v>136</v>
      </c>
      <c r="D326" t="s">
        <v>186</v>
      </c>
      <c r="E326" t="s">
        <v>187</v>
      </c>
      <c r="F326" t="s">
        <v>123</v>
      </c>
      <c r="G326" s="67">
        <f>VLOOKUP($A326,Detail,'Data Setup-for-Lookup'!$S$1,FALSE)</f>
        <v>21162.25</v>
      </c>
      <c r="H326" s="67">
        <f>VLOOKUP($A326,DetailOct,'Data Setup-for-Lookup'!$S$1,FALSE)</f>
        <v>19766.080000000002</v>
      </c>
      <c r="I326" s="67">
        <f>VLOOKUP($A326,DetailJan,'Data Setup-for-Lookup'!$S$1,FALSE)</f>
        <v>4833.6000000000004</v>
      </c>
      <c r="J326" s="67">
        <f>VLOOKUP($A326,DetailApr,'Data Setup-for-Lookup'!$S$1,FALSE)</f>
        <v>15073.39550497347</v>
      </c>
      <c r="K326" s="67">
        <f>VLOOKUP($A326,DetailApr,'Data Setup-for-Lookup'!S$1,FALSE)</f>
        <v>15073.39550497347</v>
      </c>
    </row>
    <row r="327" spans="1:11" ht="15.75" x14ac:dyDescent="0.3">
      <c r="A327" t="s">
        <v>29</v>
      </c>
      <c r="B327">
        <v>19</v>
      </c>
      <c r="C327" t="s">
        <v>136</v>
      </c>
      <c r="D327" t="s">
        <v>121</v>
      </c>
      <c r="E327" t="s">
        <v>122</v>
      </c>
      <c r="F327" t="s">
        <v>123</v>
      </c>
      <c r="G327" s="67">
        <f>VLOOKUP($A328,Detail,'Data Setup-for-Lookup'!B$1,FALSE)</f>
        <v>2487.3200000000002</v>
      </c>
      <c r="H327" s="67">
        <f>VLOOKUP($A327,DetailOct,'Data Setup-for-Lookup'!B$1,FALSE)</f>
        <v>2506.17</v>
      </c>
      <c r="I327" s="67"/>
      <c r="J327" s="67"/>
      <c r="K327" s="67">
        <f>VLOOKUP($A327,DetailApr,'Data Setup-for-Lookup'!B$1,FALSE)</f>
        <v>2538.35</v>
      </c>
    </row>
    <row r="328" spans="1:11" ht="15.75" x14ac:dyDescent="0.3">
      <c r="A328" t="s">
        <v>29</v>
      </c>
      <c r="B328">
        <v>19</v>
      </c>
      <c r="C328" t="s">
        <v>136</v>
      </c>
      <c r="D328" t="s">
        <v>121</v>
      </c>
      <c r="E328" t="s">
        <v>124</v>
      </c>
      <c r="F328" t="s">
        <v>1</v>
      </c>
      <c r="G328" s="67">
        <f>VLOOKUP($A329,Detail,'Data Setup-for-Lookup'!C$1,FALSE)</f>
        <v>535.05999999999995</v>
      </c>
      <c r="H328" s="67">
        <f>VLOOKUP($A328,DetailOct,'Data Setup-for-Lookup'!$C$1,FALSE)</f>
        <v>146.55000000000001</v>
      </c>
      <c r="I328" s="67"/>
      <c r="J328" s="67"/>
      <c r="K328" s="67">
        <f>VLOOKUP($A328,DetailApr,'Data Setup-for-Lookup'!C$1,FALSE)</f>
        <v>541.91</v>
      </c>
    </row>
    <row r="329" spans="1:11" ht="15.75" x14ac:dyDescent="0.3">
      <c r="A329" t="s">
        <v>29</v>
      </c>
      <c r="B329">
        <v>19</v>
      </c>
      <c r="C329" t="s">
        <v>136</v>
      </c>
      <c r="D329" t="s">
        <v>121</v>
      </c>
      <c r="E329" t="s">
        <v>124</v>
      </c>
      <c r="F329" t="s">
        <v>12</v>
      </c>
      <c r="G329" s="67">
        <f>VLOOKUP($A330,Detail,'Data Setup-for-Lookup'!D$1,FALSE)</f>
        <v>0</v>
      </c>
      <c r="H329" s="67">
        <f>VLOOKUP($A330,DetailOct,'Data Setup-for-Lookup'!$D$1,FALSE)</f>
        <v>0</v>
      </c>
      <c r="I329" s="67"/>
      <c r="J329" s="67"/>
      <c r="K329" s="67">
        <f>VLOOKUP($A329,DetailApr,'Data Setup-for-Lookup'!D$1,FALSE)</f>
        <v>0</v>
      </c>
    </row>
    <row r="330" spans="1:11" ht="15.75" x14ac:dyDescent="0.3">
      <c r="A330" t="s">
        <v>29</v>
      </c>
      <c r="B330">
        <v>19</v>
      </c>
      <c r="C330" t="s">
        <v>136</v>
      </c>
      <c r="D330" t="s">
        <v>121</v>
      </c>
      <c r="E330" t="s">
        <v>124</v>
      </c>
      <c r="F330" t="s">
        <v>13</v>
      </c>
      <c r="G330" s="67">
        <f>VLOOKUP($A331,Detail,'Data Setup-for-Lookup'!E$1,FALSE)</f>
        <v>736.96</v>
      </c>
      <c r="H330" s="67">
        <f>VLOOKUP($A331,DetailOct,'Data Setup-for-Lookup'!$E$1,FALSE)</f>
        <v>0</v>
      </c>
      <c r="I330" s="67"/>
      <c r="J330" s="67"/>
      <c r="K330" s="67">
        <f>VLOOKUP($A330,DetailApr,'Data Setup-for-Lookup'!E$1,FALSE)</f>
        <v>0</v>
      </c>
    </row>
    <row r="331" spans="1:11" ht="15.75" x14ac:dyDescent="0.3">
      <c r="A331" t="s">
        <v>29</v>
      </c>
      <c r="B331">
        <v>19</v>
      </c>
      <c r="C331" t="s">
        <v>136</v>
      </c>
      <c r="D331" t="s">
        <v>121</v>
      </c>
      <c r="E331" t="s">
        <v>124</v>
      </c>
      <c r="F331" t="s">
        <v>75</v>
      </c>
      <c r="G331" s="67">
        <f>VLOOKUP($A332,Detail,'Data Setup-for-Lookup'!F$1,FALSE)</f>
        <v>2.67</v>
      </c>
      <c r="H331" s="67">
        <f>VLOOKUP($A332,DetailOct,'Data Setup-for-Lookup'!$F$1,FALSE)</f>
        <v>0</v>
      </c>
      <c r="I331" s="67"/>
      <c r="J331" s="67"/>
      <c r="K331" s="67">
        <f>VLOOKUP($A331,DetailApr,'Data Setup-for-Lookup'!F$1,FALSE)</f>
        <v>0</v>
      </c>
    </row>
    <row r="332" spans="1:11" ht="15.75" x14ac:dyDescent="0.3">
      <c r="A332" t="s">
        <v>29</v>
      </c>
      <c r="B332">
        <v>19</v>
      </c>
      <c r="C332" t="s">
        <v>136</v>
      </c>
      <c r="D332" t="s">
        <v>121</v>
      </c>
      <c r="E332" t="s">
        <v>2</v>
      </c>
      <c r="F332" t="s">
        <v>125</v>
      </c>
      <c r="G332" s="67">
        <f>VLOOKUP($A332,Detail,'Data Setup-for-Lookup'!$G$1,FALSE)</f>
        <v>1065</v>
      </c>
      <c r="H332" s="67">
        <f>VLOOKUP($A332,DetailOct,'Data Setup-for-Lookup'!$G$1,FALSE)</f>
        <v>0</v>
      </c>
      <c r="I332" s="67"/>
      <c r="J332" s="67"/>
      <c r="K332" s="67">
        <f>VLOOKUP($A332,DetailApr,'Data Setup-for-Lookup'!G$1,FALSE)</f>
        <v>930</v>
      </c>
    </row>
    <row r="333" spans="1:11" ht="15.75" x14ac:dyDescent="0.3">
      <c r="A333" t="s">
        <v>29</v>
      </c>
      <c r="B333">
        <v>19</v>
      </c>
      <c r="C333" t="s">
        <v>136</v>
      </c>
      <c r="D333" t="s">
        <v>121</v>
      </c>
      <c r="E333" t="s">
        <v>2</v>
      </c>
      <c r="F333" t="s">
        <v>126</v>
      </c>
      <c r="G333" s="67">
        <f>VLOOKUP($A333,Detail,'Data Setup-for-Lookup'!$H$1,FALSE)</f>
        <v>0</v>
      </c>
      <c r="H333" s="67">
        <f>VLOOKUP($A333,DetailOct,'Data Setup-for-Lookup'!$H$1,FALSE)</f>
        <v>0</v>
      </c>
      <c r="I333" s="67"/>
      <c r="J333" s="67"/>
      <c r="K333" s="67">
        <f>VLOOKUP($A333,DetailApr,'Data Setup-for-Lookup'!H$1,FALSE)</f>
        <v>0</v>
      </c>
    </row>
    <row r="334" spans="1:11" ht="15.75" x14ac:dyDescent="0.3">
      <c r="A334" t="s">
        <v>29</v>
      </c>
      <c r="B334">
        <v>19</v>
      </c>
      <c r="C334" t="s">
        <v>136</v>
      </c>
      <c r="D334" t="s">
        <v>121</v>
      </c>
      <c r="E334" t="s">
        <v>2</v>
      </c>
      <c r="F334" t="s">
        <v>127</v>
      </c>
      <c r="G334" s="67">
        <f>VLOOKUP($A334,Detail,'Data Setup-for-Lookup'!$I$1,FALSE)</f>
        <v>0</v>
      </c>
      <c r="H334" s="67">
        <f>VLOOKUP($A334,DetailOct,'Data Setup-for-Lookup'!$I$1,FALSE)</f>
        <v>0</v>
      </c>
      <c r="I334" s="67"/>
      <c r="J334" s="67"/>
      <c r="K334" s="67">
        <f>VLOOKUP($A334,DetailApr,'Data Setup-for-Lookup'!I$1,FALSE)</f>
        <v>0</v>
      </c>
    </row>
    <row r="335" spans="1:11" ht="15.75" x14ac:dyDescent="0.3">
      <c r="A335" t="s">
        <v>29</v>
      </c>
      <c r="B335">
        <v>19</v>
      </c>
      <c r="C335" t="s">
        <v>136</v>
      </c>
      <c r="D335" t="s">
        <v>121</v>
      </c>
      <c r="E335" t="s">
        <v>2</v>
      </c>
      <c r="F335" t="s">
        <v>128</v>
      </c>
      <c r="G335" s="67">
        <f>VLOOKUP($A335,Detail,'Data Setup-for-Lookup'!$J$1,FALSE)</f>
        <v>0</v>
      </c>
      <c r="H335" s="67">
        <f>VLOOKUP($A335,DetailOct,'Data Setup-for-Lookup'!$J$1,FALSE)</f>
        <v>0</v>
      </c>
      <c r="I335" s="67"/>
      <c r="J335" s="67"/>
      <c r="K335" s="67">
        <f>VLOOKUP($A335,DetailApr,'Data Setup-for-Lookup'!J$1,FALSE)</f>
        <v>0</v>
      </c>
    </row>
    <row r="336" spans="1:11" ht="15.75" x14ac:dyDescent="0.3">
      <c r="A336" t="s">
        <v>29</v>
      </c>
      <c r="B336">
        <v>19</v>
      </c>
      <c r="C336" t="s">
        <v>136</v>
      </c>
      <c r="D336" t="s">
        <v>121</v>
      </c>
      <c r="E336" t="s">
        <v>2</v>
      </c>
      <c r="F336" t="s">
        <v>129</v>
      </c>
      <c r="G336" s="67">
        <f>VLOOKUP($A336,Detail,'Data Setup-for-Lookup'!$K$1,FALSE)</f>
        <v>0</v>
      </c>
      <c r="H336" s="67">
        <f>VLOOKUP($A336,DetailOct,'Data Setup-for-Lookup'!$K$1,FALSE)</f>
        <v>0</v>
      </c>
      <c r="I336" s="67"/>
      <c r="J336" s="67"/>
      <c r="K336" s="67">
        <f>VLOOKUP($A336,DetailApr,'Data Setup-for-Lookup'!K$1,FALSE)</f>
        <v>0</v>
      </c>
    </row>
    <row r="337" spans="1:11" ht="15.75" x14ac:dyDescent="0.3">
      <c r="A337" t="s">
        <v>29</v>
      </c>
      <c r="B337">
        <v>19</v>
      </c>
      <c r="C337" t="s">
        <v>136</v>
      </c>
      <c r="D337" t="s">
        <v>121</v>
      </c>
      <c r="E337" t="s">
        <v>2</v>
      </c>
      <c r="F337" t="s">
        <v>130</v>
      </c>
      <c r="G337" s="67">
        <f>VLOOKUP($A337,Detail,'Data Setup-for-Lookup'!$L$1,FALSE)</f>
        <v>0</v>
      </c>
      <c r="H337" s="67">
        <f>VLOOKUP($A337,DetailOct,'Data Setup-for-Lookup'!$L$1,FALSE)</f>
        <v>0</v>
      </c>
      <c r="I337" s="67"/>
      <c r="J337" s="67"/>
      <c r="K337" s="67">
        <f>VLOOKUP($A337,DetailApr,'Data Setup-for-Lookup'!L$1,FALSE)</f>
        <v>0</v>
      </c>
    </row>
    <row r="338" spans="1:11" ht="15.75" x14ac:dyDescent="0.3">
      <c r="A338" t="s">
        <v>29</v>
      </c>
      <c r="B338">
        <v>19</v>
      </c>
      <c r="C338" t="s">
        <v>136</v>
      </c>
      <c r="D338" t="s">
        <v>121</v>
      </c>
      <c r="E338" t="s">
        <v>2</v>
      </c>
      <c r="F338" t="s">
        <v>131</v>
      </c>
      <c r="G338" s="67">
        <f>VLOOKUP($A338,Detail,'Data Setup-for-Lookup'!$M$1,FALSE)</f>
        <v>0</v>
      </c>
      <c r="H338" s="67">
        <f>VLOOKUP($A338,DetailOct,'Data Setup-for-Lookup'!$M$1,FALSE)</f>
        <v>0</v>
      </c>
      <c r="I338" s="67"/>
      <c r="J338" s="67"/>
      <c r="K338" s="67">
        <f>VLOOKUP($A338,DetailApr,'Data Setup-for-Lookup'!M$1,FALSE)</f>
        <v>0</v>
      </c>
    </row>
    <row r="339" spans="1:11" ht="15.75" x14ac:dyDescent="0.3">
      <c r="A339" t="s">
        <v>29</v>
      </c>
      <c r="B339">
        <v>19</v>
      </c>
      <c r="C339" t="s">
        <v>136</v>
      </c>
      <c r="D339" t="s">
        <v>121</v>
      </c>
      <c r="E339" t="s">
        <v>2</v>
      </c>
      <c r="F339" t="s">
        <v>132</v>
      </c>
      <c r="G339" s="67">
        <f>VLOOKUP($A339,Detail,'Data Setup-for-Lookup'!$N$1,FALSE)</f>
        <v>0</v>
      </c>
      <c r="H339" s="67">
        <f>VLOOKUP($A339,DetailOct,'Data Setup-for-Lookup'!$N$1,FALSE)</f>
        <v>0</v>
      </c>
      <c r="I339" s="67"/>
      <c r="J339" s="67"/>
      <c r="K339" s="67">
        <f>VLOOKUP($A339,DetailApr,'Data Setup-for-Lookup'!N$1,FALSE)</f>
        <v>0</v>
      </c>
    </row>
    <row r="340" spans="1:11" ht="15.75" x14ac:dyDescent="0.3">
      <c r="A340" t="s">
        <v>29</v>
      </c>
      <c r="B340">
        <v>19</v>
      </c>
      <c r="C340" t="s">
        <v>136</v>
      </c>
      <c r="D340" t="s">
        <v>121</v>
      </c>
      <c r="E340" t="s">
        <v>2</v>
      </c>
      <c r="F340" t="s">
        <v>133</v>
      </c>
      <c r="G340" s="67">
        <f>VLOOKUP($A340,Detail,'Data Setup-for-Lookup'!$O$1,FALSE)</f>
        <v>0</v>
      </c>
      <c r="H340" s="67">
        <f>VLOOKUP($A340,DetailOct,'Data Setup-for-Lookup'!$O$1,FALSE)</f>
        <v>0</v>
      </c>
      <c r="I340" s="67"/>
      <c r="J340" s="67"/>
      <c r="K340" s="67">
        <f>VLOOKUP($A340,DetailApr,'Data Setup-for-Lookup'!O$1,FALSE)</f>
        <v>0</v>
      </c>
    </row>
    <row r="341" spans="1:11" ht="15.75" x14ac:dyDescent="0.3">
      <c r="A341" t="s">
        <v>29</v>
      </c>
      <c r="B341">
        <v>19</v>
      </c>
      <c r="C341" t="s">
        <v>136</v>
      </c>
      <c r="D341" t="s">
        <v>121</v>
      </c>
      <c r="E341" t="s">
        <v>2</v>
      </c>
      <c r="F341" t="s">
        <v>134</v>
      </c>
      <c r="G341" s="67">
        <f>VLOOKUP($A341,Detail,'Data Setup-for-Lookup'!$P$1,FALSE)</f>
        <v>0</v>
      </c>
      <c r="H341" s="67">
        <f>VLOOKUP($A341,DetailOct,'Data Setup-for-Lookup'!$P$1,FALSE)</f>
        <v>0</v>
      </c>
      <c r="I341" s="67"/>
      <c r="J341" s="67"/>
      <c r="K341" s="67">
        <f>VLOOKUP($A341,DetailApr,'Data Setup-for-Lookup'!P$1,FALSE)</f>
        <v>0</v>
      </c>
    </row>
    <row r="342" spans="1:11" ht="15.75" x14ac:dyDescent="0.3">
      <c r="A342" t="s">
        <v>29</v>
      </c>
      <c r="B342">
        <v>19</v>
      </c>
      <c r="C342" t="s">
        <v>136</v>
      </c>
      <c r="D342" t="s">
        <v>121</v>
      </c>
      <c r="E342" t="s">
        <v>2</v>
      </c>
      <c r="F342" t="s">
        <v>10</v>
      </c>
      <c r="G342" s="67">
        <f>VLOOKUP($A342,Detail,'Data Setup-for-Lookup'!$Q$1,FALSE)</f>
        <v>0</v>
      </c>
      <c r="H342" s="67">
        <f>VLOOKUP($A342,DetailOct,'Data Setup-for-Lookup'!$Q$1,FALSE)</f>
        <v>0</v>
      </c>
      <c r="I342" s="67"/>
      <c r="J342" s="67"/>
      <c r="K342" s="67">
        <f>VLOOKUP($A342,DetailApr,'Data Setup-for-Lookup'!Q$1,FALSE)</f>
        <v>0</v>
      </c>
    </row>
    <row r="343" spans="1:11" ht="15.75" x14ac:dyDescent="0.3">
      <c r="A343" t="s">
        <v>29</v>
      </c>
      <c r="B343">
        <v>19</v>
      </c>
      <c r="C343" t="s">
        <v>136</v>
      </c>
      <c r="D343" t="s">
        <v>121</v>
      </c>
      <c r="E343" t="s">
        <v>135</v>
      </c>
      <c r="F343" t="s">
        <v>123</v>
      </c>
      <c r="G343" s="67">
        <f>VLOOKUP($A343,Detail,'Data Setup-for-Lookup'!$R$1,FALSE)</f>
        <v>1065</v>
      </c>
      <c r="H343" s="67">
        <f>VLOOKUP($A343,DetailOct,'Data Setup-for-Lookup'!$R$1,FALSE)</f>
        <v>0</v>
      </c>
      <c r="I343" s="67"/>
      <c r="J343" s="67"/>
      <c r="K343" s="67">
        <f>VLOOKUP($A343,DetailApr,'Data Setup-for-Lookup'!R$1,FALSE)</f>
        <v>930</v>
      </c>
    </row>
    <row r="344" spans="1:11" ht="15.75" x14ac:dyDescent="0.3">
      <c r="A344" t="s">
        <v>29</v>
      </c>
      <c r="B344">
        <v>19</v>
      </c>
      <c r="C344" t="s">
        <v>136</v>
      </c>
      <c r="D344" t="s">
        <v>186</v>
      </c>
      <c r="E344" t="s">
        <v>187</v>
      </c>
      <c r="F344" t="s">
        <v>123</v>
      </c>
      <c r="G344" s="67">
        <f>VLOOKUP($A344,Detail,'Data Setup-for-Lookup'!$S$1,FALSE)</f>
        <v>4284.53</v>
      </c>
      <c r="H344" s="67">
        <f>VLOOKUP($A344,DetailOct,'Data Setup-for-Lookup'!$S$1,FALSE)</f>
        <v>4611.68</v>
      </c>
      <c r="I344" s="67">
        <f>VLOOKUP($A344,DetailJan,'Data Setup-for-Lookup'!$S$1,FALSE)</f>
        <v>3625.88</v>
      </c>
      <c r="J344" s="67">
        <f>VLOOKUP($A344,DetailApr,'Data Setup-for-Lookup'!$S$1,FALSE)</f>
        <v>2932.0395767776631</v>
      </c>
      <c r="K344" s="67">
        <f>VLOOKUP($A344,DetailApr,'Data Setup-for-Lookup'!S$1,FALSE)</f>
        <v>2932.0395767776631</v>
      </c>
    </row>
    <row r="345" spans="1:11" ht="15.75" x14ac:dyDescent="0.3">
      <c r="A345" t="s">
        <v>30</v>
      </c>
      <c r="B345">
        <v>20</v>
      </c>
      <c r="C345" t="s">
        <v>136</v>
      </c>
      <c r="D345" t="s">
        <v>121</v>
      </c>
      <c r="E345" t="s">
        <v>122</v>
      </c>
      <c r="F345" t="s">
        <v>123</v>
      </c>
      <c r="G345" s="67">
        <f>VLOOKUP($A346,Detail,'Data Setup-for-Lookup'!B$1,FALSE)</f>
        <v>9385.7800000000007</v>
      </c>
      <c r="H345" s="67">
        <f>VLOOKUP($A345,DetailOct,'Data Setup-for-Lookup'!B$1,FALSE)</f>
        <v>7836.59</v>
      </c>
      <c r="I345" s="67"/>
      <c r="J345" s="67"/>
      <c r="K345" s="67">
        <f>VLOOKUP($A345,DetailApr,'Data Setup-for-Lookup'!B$1,FALSE)</f>
        <v>9042.68</v>
      </c>
    </row>
    <row r="346" spans="1:11" ht="15.75" x14ac:dyDescent="0.3">
      <c r="A346" t="s">
        <v>30</v>
      </c>
      <c r="B346">
        <v>20</v>
      </c>
      <c r="C346" t="s">
        <v>136</v>
      </c>
      <c r="D346" t="s">
        <v>121</v>
      </c>
      <c r="E346" t="s">
        <v>124</v>
      </c>
      <c r="F346" t="s">
        <v>1</v>
      </c>
      <c r="G346" s="67">
        <f>VLOOKUP($A347,Detail,'Data Setup-for-Lookup'!C$1,FALSE)</f>
        <v>791.48</v>
      </c>
      <c r="H346" s="67">
        <f>VLOOKUP($A346,DetailOct,'Data Setup-for-Lookup'!$C$1,FALSE)</f>
        <v>713.44</v>
      </c>
      <c r="I346" s="67"/>
      <c r="J346" s="67"/>
      <c r="K346" s="67">
        <f>VLOOKUP($A346,DetailApr,'Data Setup-for-Lookup'!C$1,FALSE)</f>
        <v>1218.57</v>
      </c>
    </row>
    <row r="347" spans="1:11" ht="15.75" x14ac:dyDescent="0.3">
      <c r="A347" t="s">
        <v>30</v>
      </c>
      <c r="B347">
        <v>20</v>
      </c>
      <c r="C347" t="s">
        <v>136</v>
      </c>
      <c r="D347" t="s">
        <v>121</v>
      </c>
      <c r="E347" t="s">
        <v>124</v>
      </c>
      <c r="F347" t="s">
        <v>12</v>
      </c>
      <c r="G347" s="67">
        <f>VLOOKUP($A348,Detail,'Data Setup-for-Lookup'!D$1,FALSE)</f>
        <v>0</v>
      </c>
      <c r="H347" s="67">
        <f>VLOOKUP($A348,DetailOct,'Data Setup-for-Lookup'!$D$1,FALSE)</f>
        <v>0</v>
      </c>
      <c r="I347" s="67"/>
      <c r="J347" s="67"/>
      <c r="K347" s="67">
        <f>VLOOKUP($A347,DetailApr,'Data Setup-for-Lookup'!D$1,FALSE)</f>
        <v>0</v>
      </c>
    </row>
    <row r="348" spans="1:11" ht="15.75" x14ac:dyDescent="0.3">
      <c r="A348" t="s">
        <v>30</v>
      </c>
      <c r="B348">
        <v>20</v>
      </c>
      <c r="C348" t="s">
        <v>136</v>
      </c>
      <c r="D348" t="s">
        <v>121</v>
      </c>
      <c r="E348" t="s">
        <v>124</v>
      </c>
      <c r="F348" t="s">
        <v>13</v>
      </c>
      <c r="G348" s="67">
        <f>VLOOKUP($A349,Detail,'Data Setup-for-Lookup'!E$1,FALSE)</f>
        <v>0</v>
      </c>
      <c r="H348" s="67">
        <f>VLOOKUP($A349,DetailOct,'Data Setup-for-Lookup'!$E$1,FALSE)</f>
        <v>0</v>
      </c>
      <c r="I348" s="67"/>
      <c r="J348" s="67"/>
      <c r="K348" s="67">
        <f>VLOOKUP($A348,DetailApr,'Data Setup-for-Lookup'!E$1,FALSE)</f>
        <v>13.54</v>
      </c>
    </row>
    <row r="349" spans="1:11" ht="15.75" x14ac:dyDescent="0.3">
      <c r="A349" t="s">
        <v>30</v>
      </c>
      <c r="B349">
        <v>20</v>
      </c>
      <c r="C349" t="s">
        <v>136</v>
      </c>
      <c r="D349" t="s">
        <v>121</v>
      </c>
      <c r="E349" t="s">
        <v>124</v>
      </c>
      <c r="F349" t="s">
        <v>75</v>
      </c>
      <c r="G349" s="67">
        <f>VLOOKUP($A350,Detail,'Data Setup-for-Lookup'!F$1,FALSE)</f>
        <v>109.9</v>
      </c>
      <c r="H349" s="67">
        <f>VLOOKUP($A350,DetailOct,'Data Setup-for-Lookup'!$F$1,FALSE)</f>
        <v>80.61</v>
      </c>
      <c r="I349" s="67"/>
      <c r="J349" s="67"/>
      <c r="K349" s="67">
        <f>VLOOKUP($A349,DetailApr,'Data Setup-for-Lookup'!F$1,FALSE)</f>
        <v>103.35</v>
      </c>
    </row>
    <row r="350" spans="1:11" ht="15.75" x14ac:dyDescent="0.3">
      <c r="A350" t="s">
        <v>30</v>
      </c>
      <c r="B350">
        <v>20</v>
      </c>
      <c r="C350" t="s">
        <v>136</v>
      </c>
      <c r="D350" t="s">
        <v>121</v>
      </c>
      <c r="E350" t="s">
        <v>2</v>
      </c>
      <c r="F350" t="s">
        <v>125</v>
      </c>
      <c r="G350" s="67">
        <f>VLOOKUP($A350,Detail,'Data Setup-for-Lookup'!$G$1,FALSE)</f>
        <v>2700</v>
      </c>
      <c r="H350" s="67">
        <f>VLOOKUP($A350,DetailOct,'Data Setup-for-Lookup'!$G$1,FALSE)</f>
        <v>930</v>
      </c>
      <c r="I350" s="67"/>
      <c r="J350" s="67"/>
      <c r="K350" s="67">
        <f>VLOOKUP($A350,DetailApr,'Data Setup-for-Lookup'!G$1,FALSE)</f>
        <v>3210</v>
      </c>
    </row>
    <row r="351" spans="1:11" ht="15.75" x14ac:dyDescent="0.3">
      <c r="A351" t="s">
        <v>30</v>
      </c>
      <c r="B351">
        <v>20</v>
      </c>
      <c r="C351" t="s">
        <v>136</v>
      </c>
      <c r="D351" t="s">
        <v>121</v>
      </c>
      <c r="E351" t="s">
        <v>2</v>
      </c>
      <c r="F351" t="s">
        <v>126</v>
      </c>
      <c r="G351" s="67">
        <f>VLOOKUP($A351,Detail,'Data Setup-for-Lookup'!$H$1,FALSE)</f>
        <v>420</v>
      </c>
      <c r="H351" s="67">
        <f>VLOOKUP($A351,DetailOct,'Data Setup-for-Lookup'!$H$1,FALSE)</f>
        <v>0</v>
      </c>
      <c r="I351" s="67"/>
      <c r="J351" s="67"/>
      <c r="K351" s="67">
        <f>VLOOKUP($A351,DetailApr,'Data Setup-for-Lookup'!H$1,FALSE)</f>
        <v>1590</v>
      </c>
    </row>
    <row r="352" spans="1:11" ht="15.75" x14ac:dyDescent="0.3">
      <c r="A352" t="s">
        <v>30</v>
      </c>
      <c r="B352">
        <v>20</v>
      </c>
      <c r="C352" t="s">
        <v>136</v>
      </c>
      <c r="D352" t="s">
        <v>121</v>
      </c>
      <c r="E352" t="s">
        <v>2</v>
      </c>
      <c r="F352" t="s">
        <v>127</v>
      </c>
      <c r="G352" s="67">
        <f>VLOOKUP($A352,Detail,'Data Setup-for-Lookup'!$I$1,FALSE)</f>
        <v>0</v>
      </c>
      <c r="H352" s="67">
        <f>VLOOKUP($A352,DetailOct,'Data Setup-for-Lookup'!$I$1,FALSE)</f>
        <v>0</v>
      </c>
      <c r="I352" s="67"/>
      <c r="J352" s="67"/>
      <c r="K352" s="67">
        <f>VLOOKUP($A352,DetailApr,'Data Setup-for-Lookup'!I$1,FALSE)</f>
        <v>0</v>
      </c>
    </row>
    <row r="353" spans="1:11" ht="15.75" x14ac:dyDescent="0.3">
      <c r="A353" t="s">
        <v>30</v>
      </c>
      <c r="B353">
        <v>20</v>
      </c>
      <c r="C353" t="s">
        <v>136</v>
      </c>
      <c r="D353" t="s">
        <v>121</v>
      </c>
      <c r="E353" t="s">
        <v>2</v>
      </c>
      <c r="F353" t="s">
        <v>128</v>
      </c>
      <c r="G353" s="67">
        <f>VLOOKUP($A353,Detail,'Data Setup-for-Lookup'!$J$1,FALSE)</f>
        <v>0</v>
      </c>
      <c r="H353" s="67">
        <f>VLOOKUP($A353,DetailOct,'Data Setup-for-Lookup'!$J$1,FALSE)</f>
        <v>0</v>
      </c>
      <c r="I353" s="67"/>
      <c r="J353" s="67"/>
      <c r="K353" s="67">
        <f>VLOOKUP($A353,DetailApr,'Data Setup-for-Lookup'!J$1,FALSE)</f>
        <v>0</v>
      </c>
    </row>
    <row r="354" spans="1:11" ht="15.75" x14ac:dyDescent="0.3">
      <c r="A354" t="s">
        <v>30</v>
      </c>
      <c r="B354">
        <v>20</v>
      </c>
      <c r="C354" t="s">
        <v>136</v>
      </c>
      <c r="D354" t="s">
        <v>121</v>
      </c>
      <c r="E354" t="s">
        <v>2</v>
      </c>
      <c r="F354" t="s">
        <v>129</v>
      </c>
      <c r="G354" s="67">
        <f>VLOOKUP($A354,Detail,'Data Setup-for-Lookup'!$K$1,FALSE)</f>
        <v>0</v>
      </c>
      <c r="H354" s="67">
        <f>VLOOKUP($A354,DetailOct,'Data Setup-for-Lookup'!$K$1,FALSE)</f>
        <v>0</v>
      </c>
      <c r="I354" s="67"/>
      <c r="J354" s="67"/>
      <c r="K354" s="67">
        <f>VLOOKUP($A354,DetailApr,'Data Setup-for-Lookup'!K$1,FALSE)</f>
        <v>0</v>
      </c>
    </row>
    <row r="355" spans="1:11" ht="15.75" x14ac:dyDescent="0.3">
      <c r="A355" t="s">
        <v>30</v>
      </c>
      <c r="B355">
        <v>20</v>
      </c>
      <c r="C355" t="s">
        <v>136</v>
      </c>
      <c r="D355" t="s">
        <v>121</v>
      </c>
      <c r="E355" t="s">
        <v>2</v>
      </c>
      <c r="F355" t="s">
        <v>130</v>
      </c>
      <c r="G355" s="67">
        <f>VLOOKUP($A355,Detail,'Data Setup-for-Lookup'!$L$1,FALSE)</f>
        <v>0</v>
      </c>
      <c r="H355" s="67">
        <f>VLOOKUP($A355,DetailOct,'Data Setup-for-Lookup'!$L$1,FALSE)</f>
        <v>0</v>
      </c>
      <c r="I355" s="67"/>
      <c r="J355" s="67"/>
      <c r="K355" s="67">
        <f>VLOOKUP($A355,DetailApr,'Data Setup-for-Lookup'!L$1,FALSE)</f>
        <v>0</v>
      </c>
    </row>
    <row r="356" spans="1:11" ht="15.75" x14ac:dyDescent="0.3">
      <c r="A356" t="s">
        <v>30</v>
      </c>
      <c r="B356">
        <v>20</v>
      </c>
      <c r="C356" t="s">
        <v>136</v>
      </c>
      <c r="D356" t="s">
        <v>121</v>
      </c>
      <c r="E356" t="s">
        <v>2</v>
      </c>
      <c r="F356" t="s">
        <v>131</v>
      </c>
      <c r="G356" s="67">
        <f>VLOOKUP($A356,Detail,'Data Setup-for-Lookup'!$M$1,FALSE)</f>
        <v>0</v>
      </c>
      <c r="H356" s="67">
        <f>VLOOKUP($A356,DetailOct,'Data Setup-for-Lookup'!$M$1,FALSE)</f>
        <v>0</v>
      </c>
      <c r="I356" s="67"/>
      <c r="J356" s="67"/>
      <c r="K356" s="67">
        <f>VLOOKUP($A356,DetailApr,'Data Setup-for-Lookup'!M$1,FALSE)</f>
        <v>0</v>
      </c>
    </row>
    <row r="357" spans="1:11" ht="15.75" x14ac:dyDescent="0.3">
      <c r="A357" t="s">
        <v>30</v>
      </c>
      <c r="B357">
        <v>20</v>
      </c>
      <c r="C357" t="s">
        <v>136</v>
      </c>
      <c r="D357" t="s">
        <v>121</v>
      </c>
      <c r="E357" t="s">
        <v>2</v>
      </c>
      <c r="F357" t="s">
        <v>132</v>
      </c>
      <c r="G357" s="67">
        <f>VLOOKUP($A357,Detail,'Data Setup-for-Lookup'!$N$1,FALSE)</f>
        <v>41.14</v>
      </c>
      <c r="H357" s="67">
        <f>VLOOKUP($A357,DetailOct,'Data Setup-for-Lookup'!$N$1,FALSE)</f>
        <v>0</v>
      </c>
      <c r="I357" s="67"/>
      <c r="J357" s="67"/>
      <c r="K357" s="67">
        <f>VLOOKUP($A357,DetailApr,'Data Setup-for-Lookup'!N$1,FALSE)</f>
        <v>0</v>
      </c>
    </row>
    <row r="358" spans="1:11" ht="15.75" x14ac:dyDescent="0.3">
      <c r="A358" t="s">
        <v>30</v>
      </c>
      <c r="B358">
        <v>20</v>
      </c>
      <c r="C358" t="s">
        <v>136</v>
      </c>
      <c r="D358" t="s">
        <v>121</v>
      </c>
      <c r="E358" t="s">
        <v>2</v>
      </c>
      <c r="F358" t="s">
        <v>133</v>
      </c>
      <c r="G358" s="67">
        <f>VLOOKUP($A358,Detail,'Data Setup-for-Lookup'!$O$1,FALSE)</f>
        <v>0</v>
      </c>
      <c r="H358" s="67">
        <f>VLOOKUP($A358,DetailOct,'Data Setup-for-Lookup'!$O$1,FALSE)</f>
        <v>0</v>
      </c>
      <c r="I358" s="67"/>
      <c r="J358" s="67"/>
      <c r="K358" s="67">
        <f>VLOOKUP($A358,DetailApr,'Data Setup-for-Lookup'!O$1,FALSE)</f>
        <v>0</v>
      </c>
    </row>
    <row r="359" spans="1:11" ht="15.75" x14ac:dyDescent="0.3">
      <c r="A359" t="s">
        <v>30</v>
      </c>
      <c r="B359">
        <v>20</v>
      </c>
      <c r="C359" t="s">
        <v>136</v>
      </c>
      <c r="D359" t="s">
        <v>121</v>
      </c>
      <c r="E359" t="s">
        <v>2</v>
      </c>
      <c r="F359" t="s">
        <v>134</v>
      </c>
      <c r="G359" s="67">
        <f>VLOOKUP($A359,Detail,'Data Setup-for-Lookup'!$P$1,FALSE)</f>
        <v>0</v>
      </c>
      <c r="H359" s="67">
        <f>VLOOKUP($A359,DetailOct,'Data Setup-for-Lookup'!$P$1,FALSE)</f>
        <v>0</v>
      </c>
      <c r="I359" s="67"/>
      <c r="J359" s="67"/>
      <c r="K359" s="67">
        <f>VLOOKUP($A359,DetailApr,'Data Setup-for-Lookup'!P$1,FALSE)</f>
        <v>0</v>
      </c>
    </row>
    <row r="360" spans="1:11" ht="15.75" x14ac:dyDescent="0.3">
      <c r="A360" t="s">
        <v>30</v>
      </c>
      <c r="B360">
        <v>20</v>
      </c>
      <c r="C360" t="s">
        <v>136</v>
      </c>
      <c r="D360" t="s">
        <v>121</v>
      </c>
      <c r="E360" t="s">
        <v>2</v>
      </c>
      <c r="F360" t="s">
        <v>10</v>
      </c>
      <c r="G360" s="67">
        <f>VLOOKUP($A360,Detail,'Data Setup-for-Lookup'!$Q$1,FALSE)</f>
        <v>0</v>
      </c>
      <c r="H360" s="67">
        <f>VLOOKUP($A360,DetailOct,'Data Setup-for-Lookup'!$Q$1,FALSE)</f>
        <v>0</v>
      </c>
      <c r="I360" s="67"/>
      <c r="J360" s="67"/>
      <c r="K360" s="67">
        <f>VLOOKUP($A360,DetailApr,'Data Setup-for-Lookup'!Q$1,FALSE)</f>
        <v>0</v>
      </c>
    </row>
    <row r="361" spans="1:11" ht="15.75" x14ac:dyDescent="0.3">
      <c r="A361" t="s">
        <v>30</v>
      </c>
      <c r="B361">
        <v>20</v>
      </c>
      <c r="C361" t="s">
        <v>136</v>
      </c>
      <c r="D361" t="s">
        <v>121</v>
      </c>
      <c r="E361" t="s">
        <v>135</v>
      </c>
      <c r="F361" t="s">
        <v>123</v>
      </c>
      <c r="G361" s="67">
        <f>VLOOKUP($A361,Detail,'Data Setup-for-Lookup'!$R$1,FALSE)</f>
        <v>3161.14</v>
      </c>
      <c r="H361" s="67">
        <f>VLOOKUP($A361,DetailOct,'Data Setup-for-Lookup'!$R$1,FALSE)</f>
        <v>930</v>
      </c>
      <c r="I361" s="67"/>
      <c r="J361" s="67"/>
      <c r="K361" s="67">
        <f>VLOOKUP($A361,DetailApr,'Data Setup-for-Lookup'!R$1,FALSE)</f>
        <v>4800</v>
      </c>
    </row>
    <row r="362" spans="1:11" ht="15.75" x14ac:dyDescent="0.3">
      <c r="A362" t="s">
        <v>30</v>
      </c>
      <c r="B362">
        <v>20</v>
      </c>
      <c r="C362" t="s">
        <v>136</v>
      </c>
      <c r="D362" t="s">
        <v>186</v>
      </c>
      <c r="E362" t="s">
        <v>187</v>
      </c>
      <c r="F362" t="s">
        <v>123</v>
      </c>
      <c r="G362" s="67">
        <f>VLOOKUP($A362,Detail,'Data Setup-for-Lookup'!$S$1,FALSE)</f>
        <v>11818.34</v>
      </c>
      <c r="H362" s="67">
        <f>VLOOKUP($A362,DetailOct,'Data Setup-for-Lookup'!$S$1,FALSE)</f>
        <v>14686.89</v>
      </c>
      <c r="I362" s="67">
        <f>VLOOKUP($A362,DetailJan,'Data Setup-for-Lookup'!$S$1,FALSE)</f>
        <v>8823.92</v>
      </c>
      <c r="J362" s="67">
        <f>VLOOKUP($A362,DetailApr,'Data Setup-for-Lookup'!$S$1,FALSE)</f>
        <v>7938.838965703847</v>
      </c>
      <c r="K362" s="67">
        <f>VLOOKUP($A362,DetailApr,'Data Setup-for-Lookup'!S$1,FALSE)</f>
        <v>7938.838965703847</v>
      </c>
    </row>
    <row r="363" spans="1:11" ht="15.75" x14ac:dyDescent="0.3">
      <c r="A363" t="s">
        <v>31</v>
      </c>
      <c r="B363">
        <v>21</v>
      </c>
      <c r="C363" t="s">
        <v>136</v>
      </c>
      <c r="D363" t="s">
        <v>121</v>
      </c>
      <c r="E363" t="s">
        <v>122</v>
      </c>
      <c r="F363" t="s">
        <v>123</v>
      </c>
      <c r="G363" s="67">
        <f>VLOOKUP($A364,Detail,'Data Setup-for-Lookup'!B$1,FALSE)</f>
        <v>868.38</v>
      </c>
      <c r="H363" s="67">
        <f>VLOOKUP($A363,DetailOct,'Data Setup-for-Lookup'!B$1,FALSE)</f>
        <v>847.47</v>
      </c>
      <c r="I363" s="67"/>
      <c r="J363" s="67"/>
      <c r="K363" s="67">
        <f>VLOOKUP($A363,DetailApr,'Data Setup-for-Lookup'!B$1,FALSE)</f>
        <v>581.53</v>
      </c>
    </row>
    <row r="364" spans="1:11" ht="15.75" x14ac:dyDescent="0.3">
      <c r="A364" t="s">
        <v>31</v>
      </c>
      <c r="B364">
        <v>21</v>
      </c>
      <c r="C364" t="s">
        <v>136</v>
      </c>
      <c r="D364" t="s">
        <v>121</v>
      </c>
      <c r="E364" t="s">
        <v>124</v>
      </c>
      <c r="F364" t="s">
        <v>1</v>
      </c>
      <c r="G364" s="67">
        <f>VLOOKUP($A365,Detail,'Data Setup-for-Lookup'!C$1,FALSE)</f>
        <v>118</v>
      </c>
      <c r="H364" s="67">
        <f>VLOOKUP($A364,DetailOct,'Data Setup-for-Lookup'!$C$1,FALSE)</f>
        <v>290.66000000000003</v>
      </c>
      <c r="I364" s="67"/>
      <c r="J364" s="67"/>
      <c r="K364" s="67">
        <f>VLOOKUP($A364,DetailApr,'Data Setup-for-Lookup'!C$1,FALSE)</f>
        <v>163.55000000000001</v>
      </c>
    </row>
    <row r="365" spans="1:11" ht="15.75" x14ac:dyDescent="0.3">
      <c r="A365" t="s">
        <v>31</v>
      </c>
      <c r="B365">
        <v>21</v>
      </c>
      <c r="C365" t="s">
        <v>136</v>
      </c>
      <c r="D365" t="s">
        <v>121</v>
      </c>
      <c r="E365" t="s">
        <v>124</v>
      </c>
      <c r="F365" t="s">
        <v>12</v>
      </c>
      <c r="G365" s="67">
        <f>VLOOKUP($A366,Detail,'Data Setup-for-Lookup'!D$1,FALSE)</f>
        <v>0</v>
      </c>
      <c r="H365" s="67">
        <f>VLOOKUP($A366,DetailOct,'Data Setup-for-Lookup'!$D$1,FALSE)</f>
        <v>0</v>
      </c>
      <c r="I365" s="67"/>
      <c r="J365" s="67"/>
      <c r="K365" s="67">
        <f>VLOOKUP($A365,DetailApr,'Data Setup-for-Lookup'!D$1,FALSE)</f>
        <v>0</v>
      </c>
    </row>
    <row r="366" spans="1:11" ht="15.75" x14ac:dyDescent="0.3">
      <c r="A366" t="s">
        <v>31</v>
      </c>
      <c r="B366">
        <v>21</v>
      </c>
      <c r="C366" t="s">
        <v>136</v>
      </c>
      <c r="D366" t="s">
        <v>121</v>
      </c>
      <c r="E366" t="s">
        <v>124</v>
      </c>
      <c r="F366" t="s">
        <v>13</v>
      </c>
      <c r="G366" s="67">
        <f>VLOOKUP($A367,Detail,'Data Setup-for-Lookup'!E$1,FALSE)</f>
        <v>703.78</v>
      </c>
      <c r="H366" s="67">
        <f>VLOOKUP($A367,DetailOct,'Data Setup-for-Lookup'!$E$1,FALSE)</f>
        <v>30.91</v>
      </c>
      <c r="I366" s="67"/>
      <c r="J366" s="67"/>
      <c r="K366" s="67">
        <f>VLOOKUP($A366,DetailApr,'Data Setup-for-Lookup'!E$1,FALSE)</f>
        <v>10.94</v>
      </c>
    </row>
    <row r="367" spans="1:11" ht="15.75" x14ac:dyDescent="0.3">
      <c r="A367" t="s">
        <v>31</v>
      </c>
      <c r="B367">
        <v>21</v>
      </c>
      <c r="C367" t="s">
        <v>136</v>
      </c>
      <c r="D367" t="s">
        <v>121</v>
      </c>
      <c r="E367" t="s">
        <v>124</v>
      </c>
      <c r="F367" t="s">
        <v>75</v>
      </c>
      <c r="G367" s="67">
        <f>VLOOKUP($A368,Detail,'Data Setup-for-Lookup'!F$1,FALSE)</f>
        <v>11.74</v>
      </c>
      <c r="H367" s="67">
        <f>VLOOKUP($A368,DetailOct,'Data Setup-for-Lookup'!$F$1,FALSE)</f>
        <v>9.1199999999999992</v>
      </c>
      <c r="I367" s="67"/>
      <c r="J367" s="67"/>
      <c r="K367" s="67">
        <f>VLOOKUP($A367,DetailApr,'Data Setup-for-Lookup'!F$1,FALSE)</f>
        <v>4.58</v>
      </c>
    </row>
    <row r="368" spans="1:11" ht="15.75" x14ac:dyDescent="0.3">
      <c r="A368" t="s">
        <v>31</v>
      </c>
      <c r="B368">
        <v>21</v>
      </c>
      <c r="C368" t="s">
        <v>136</v>
      </c>
      <c r="D368" t="s">
        <v>121</v>
      </c>
      <c r="E368" t="s">
        <v>2</v>
      </c>
      <c r="F368" t="s">
        <v>125</v>
      </c>
      <c r="G368" s="67">
        <f>VLOOKUP($A368,Detail,'Data Setup-for-Lookup'!$G$1,FALSE)</f>
        <v>0</v>
      </c>
      <c r="H368" s="67">
        <f>VLOOKUP($A368,DetailOct,'Data Setup-for-Lookup'!$G$1,FALSE)</f>
        <v>2205</v>
      </c>
      <c r="I368" s="67"/>
      <c r="J368" s="67"/>
      <c r="K368" s="67">
        <f>VLOOKUP($A368,DetailApr,'Data Setup-for-Lookup'!G$1,FALSE)</f>
        <v>0</v>
      </c>
    </row>
    <row r="369" spans="1:11" ht="15.75" x14ac:dyDescent="0.3">
      <c r="A369" t="s">
        <v>31</v>
      </c>
      <c r="B369">
        <v>21</v>
      </c>
      <c r="C369" t="s">
        <v>136</v>
      </c>
      <c r="D369" t="s">
        <v>121</v>
      </c>
      <c r="E369" t="s">
        <v>2</v>
      </c>
      <c r="F369" t="s">
        <v>126</v>
      </c>
      <c r="G369" s="67">
        <f>VLOOKUP($A369,Detail,'Data Setup-for-Lookup'!$H$1,FALSE)</f>
        <v>0</v>
      </c>
      <c r="H369" s="67">
        <f>VLOOKUP($A369,DetailOct,'Data Setup-for-Lookup'!$H$1,FALSE)</f>
        <v>840</v>
      </c>
      <c r="I369" s="67"/>
      <c r="J369" s="67"/>
      <c r="K369" s="67">
        <f>VLOOKUP($A369,DetailApr,'Data Setup-for-Lookup'!H$1,FALSE)</f>
        <v>0</v>
      </c>
    </row>
    <row r="370" spans="1:11" ht="15.75" x14ac:dyDescent="0.3">
      <c r="A370" t="s">
        <v>31</v>
      </c>
      <c r="B370">
        <v>21</v>
      </c>
      <c r="C370" t="s">
        <v>136</v>
      </c>
      <c r="D370" t="s">
        <v>121</v>
      </c>
      <c r="E370" t="s">
        <v>2</v>
      </c>
      <c r="F370" t="s">
        <v>127</v>
      </c>
      <c r="G370" s="67">
        <f>VLOOKUP($A370,Detail,'Data Setup-for-Lookup'!$I$1,FALSE)</f>
        <v>0</v>
      </c>
      <c r="H370" s="67">
        <f>VLOOKUP($A370,DetailOct,'Data Setup-for-Lookup'!$I$1,FALSE)</f>
        <v>0</v>
      </c>
      <c r="I370" s="67"/>
      <c r="J370" s="67"/>
      <c r="K370" s="67">
        <f>VLOOKUP($A370,DetailApr,'Data Setup-for-Lookup'!I$1,FALSE)</f>
        <v>0</v>
      </c>
    </row>
    <row r="371" spans="1:11" ht="15.75" x14ac:dyDescent="0.3">
      <c r="A371" t="s">
        <v>31</v>
      </c>
      <c r="B371">
        <v>21</v>
      </c>
      <c r="C371" t="s">
        <v>136</v>
      </c>
      <c r="D371" t="s">
        <v>121</v>
      </c>
      <c r="E371" t="s">
        <v>2</v>
      </c>
      <c r="F371" t="s">
        <v>128</v>
      </c>
      <c r="G371" s="67">
        <f>VLOOKUP($A371,Detail,'Data Setup-for-Lookup'!$J$1,FALSE)</f>
        <v>270</v>
      </c>
      <c r="H371" s="67">
        <f>VLOOKUP($A371,DetailOct,'Data Setup-for-Lookup'!$J$1,FALSE)</f>
        <v>0</v>
      </c>
      <c r="I371" s="67"/>
      <c r="J371" s="67"/>
      <c r="K371" s="67">
        <f>VLOOKUP($A371,DetailApr,'Data Setup-for-Lookup'!J$1,FALSE)</f>
        <v>240</v>
      </c>
    </row>
    <row r="372" spans="1:11" ht="15.75" x14ac:dyDescent="0.3">
      <c r="A372" t="s">
        <v>31</v>
      </c>
      <c r="B372">
        <v>21</v>
      </c>
      <c r="C372" t="s">
        <v>136</v>
      </c>
      <c r="D372" t="s">
        <v>121</v>
      </c>
      <c r="E372" t="s">
        <v>2</v>
      </c>
      <c r="F372" t="s">
        <v>129</v>
      </c>
      <c r="G372" s="67">
        <f>VLOOKUP($A372,Detail,'Data Setup-for-Lookup'!$K$1,FALSE)</f>
        <v>0</v>
      </c>
      <c r="H372" s="67">
        <f>VLOOKUP($A372,DetailOct,'Data Setup-for-Lookup'!$K$1,FALSE)</f>
        <v>0</v>
      </c>
      <c r="I372" s="67"/>
      <c r="J372" s="67"/>
      <c r="K372" s="67">
        <f>VLOOKUP($A372,DetailApr,'Data Setup-for-Lookup'!K$1,FALSE)</f>
        <v>0</v>
      </c>
    </row>
    <row r="373" spans="1:11" ht="15.75" x14ac:dyDescent="0.3">
      <c r="A373" t="s">
        <v>31</v>
      </c>
      <c r="B373">
        <v>21</v>
      </c>
      <c r="C373" t="s">
        <v>136</v>
      </c>
      <c r="D373" t="s">
        <v>121</v>
      </c>
      <c r="E373" t="s">
        <v>2</v>
      </c>
      <c r="F373" t="s">
        <v>130</v>
      </c>
      <c r="G373" s="67">
        <f>VLOOKUP($A373,Detail,'Data Setup-for-Lookup'!$L$1,FALSE)</f>
        <v>0</v>
      </c>
      <c r="H373" s="67">
        <f>VLOOKUP($A373,DetailOct,'Data Setup-for-Lookup'!$L$1,FALSE)</f>
        <v>0</v>
      </c>
      <c r="I373" s="67"/>
      <c r="J373" s="67"/>
      <c r="K373" s="67">
        <f>VLOOKUP($A373,DetailApr,'Data Setup-for-Lookup'!L$1,FALSE)</f>
        <v>0</v>
      </c>
    </row>
    <row r="374" spans="1:11" ht="15.75" x14ac:dyDescent="0.3">
      <c r="A374" t="s">
        <v>31</v>
      </c>
      <c r="B374">
        <v>21</v>
      </c>
      <c r="C374" t="s">
        <v>136</v>
      </c>
      <c r="D374" t="s">
        <v>121</v>
      </c>
      <c r="E374" t="s">
        <v>2</v>
      </c>
      <c r="F374" t="s">
        <v>131</v>
      </c>
      <c r="G374" s="67">
        <f>VLOOKUP($A374,Detail,'Data Setup-for-Lookup'!$M$1,FALSE)</f>
        <v>0</v>
      </c>
      <c r="H374" s="67">
        <f>VLOOKUP($A374,DetailOct,'Data Setup-for-Lookup'!$M$1,FALSE)</f>
        <v>0</v>
      </c>
      <c r="I374" s="67"/>
      <c r="J374" s="67"/>
      <c r="K374" s="67">
        <f>VLOOKUP($A374,DetailApr,'Data Setup-for-Lookup'!M$1,FALSE)</f>
        <v>0</v>
      </c>
    </row>
    <row r="375" spans="1:11" ht="15.75" x14ac:dyDescent="0.3">
      <c r="A375" t="s">
        <v>31</v>
      </c>
      <c r="B375">
        <v>21</v>
      </c>
      <c r="C375" t="s">
        <v>136</v>
      </c>
      <c r="D375" t="s">
        <v>121</v>
      </c>
      <c r="E375" t="s">
        <v>2</v>
      </c>
      <c r="F375" t="s">
        <v>132</v>
      </c>
      <c r="G375" s="67">
        <f>VLOOKUP($A375,Detail,'Data Setup-for-Lookup'!$N$1,FALSE)</f>
        <v>0</v>
      </c>
      <c r="H375" s="67">
        <f>VLOOKUP($A375,DetailOct,'Data Setup-for-Lookup'!$N$1,FALSE)</f>
        <v>428.89</v>
      </c>
      <c r="I375" s="67"/>
      <c r="J375" s="67"/>
      <c r="K375" s="67">
        <f>VLOOKUP($A375,DetailApr,'Data Setup-for-Lookup'!N$1,FALSE)</f>
        <v>0</v>
      </c>
    </row>
    <row r="376" spans="1:11" ht="15.75" x14ac:dyDescent="0.3">
      <c r="A376" t="s">
        <v>31</v>
      </c>
      <c r="B376">
        <v>21</v>
      </c>
      <c r="C376" t="s">
        <v>136</v>
      </c>
      <c r="D376" t="s">
        <v>121</v>
      </c>
      <c r="E376" t="s">
        <v>2</v>
      </c>
      <c r="F376" t="s">
        <v>133</v>
      </c>
      <c r="G376" s="67">
        <f>VLOOKUP($A376,Detail,'Data Setup-for-Lookup'!$O$1,FALSE)</f>
        <v>0</v>
      </c>
      <c r="H376" s="67">
        <f>VLOOKUP($A376,DetailOct,'Data Setup-for-Lookup'!$O$1,FALSE)</f>
        <v>0</v>
      </c>
      <c r="I376" s="67"/>
      <c r="J376" s="67"/>
      <c r="K376" s="67">
        <f>VLOOKUP($A376,DetailApr,'Data Setup-for-Lookup'!O$1,FALSE)</f>
        <v>0</v>
      </c>
    </row>
    <row r="377" spans="1:11" ht="15.75" x14ac:dyDescent="0.3">
      <c r="A377" t="s">
        <v>31</v>
      </c>
      <c r="B377">
        <v>21</v>
      </c>
      <c r="C377" t="s">
        <v>136</v>
      </c>
      <c r="D377" t="s">
        <v>121</v>
      </c>
      <c r="E377" t="s">
        <v>2</v>
      </c>
      <c r="F377" t="s">
        <v>134</v>
      </c>
      <c r="G377" s="67">
        <f>VLOOKUP($A377,Detail,'Data Setup-for-Lookup'!$P$1,FALSE)</f>
        <v>0</v>
      </c>
      <c r="H377" s="67">
        <f>VLOOKUP($A377,DetailOct,'Data Setup-for-Lookup'!$P$1,FALSE)</f>
        <v>181.5</v>
      </c>
      <c r="I377" s="67"/>
      <c r="J377" s="67"/>
      <c r="K377" s="67">
        <f>VLOOKUP($A377,DetailApr,'Data Setup-for-Lookup'!P$1,FALSE)</f>
        <v>0</v>
      </c>
    </row>
    <row r="378" spans="1:11" ht="15.75" x14ac:dyDescent="0.3">
      <c r="A378" t="s">
        <v>31</v>
      </c>
      <c r="B378">
        <v>21</v>
      </c>
      <c r="C378" t="s">
        <v>136</v>
      </c>
      <c r="D378" t="s">
        <v>121</v>
      </c>
      <c r="E378" t="s">
        <v>2</v>
      </c>
      <c r="F378" t="s">
        <v>10</v>
      </c>
      <c r="G378" s="67">
        <f>VLOOKUP($A378,Detail,'Data Setup-for-Lookup'!$Q$1,FALSE)</f>
        <v>0</v>
      </c>
      <c r="H378" s="67">
        <f>VLOOKUP($A378,DetailOct,'Data Setup-for-Lookup'!$Q$1,FALSE)</f>
        <v>0</v>
      </c>
      <c r="I378" s="67"/>
      <c r="J378" s="67"/>
      <c r="K378" s="67">
        <f>VLOOKUP($A378,DetailApr,'Data Setup-for-Lookup'!Q$1,FALSE)</f>
        <v>0</v>
      </c>
    </row>
    <row r="379" spans="1:11" ht="15.75" x14ac:dyDescent="0.3">
      <c r="A379" t="s">
        <v>31</v>
      </c>
      <c r="B379">
        <v>21</v>
      </c>
      <c r="C379" t="s">
        <v>136</v>
      </c>
      <c r="D379" t="s">
        <v>121</v>
      </c>
      <c r="E379" t="s">
        <v>135</v>
      </c>
      <c r="F379" t="s">
        <v>123</v>
      </c>
      <c r="G379" s="67">
        <f>VLOOKUP($A379,Detail,'Data Setup-for-Lookup'!$R$1,FALSE)</f>
        <v>270</v>
      </c>
      <c r="H379" s="67">
        <f>VLOOKUP($A379,DetailOct,'Data Setup-for-Lookup'!$R$1,FALSE)</f>
        <v>3655.39</v>
      </c>
      <c r="I379" s="67"/>
      <c r="J379" s="67"/>
      <c r="K379" s="67">
        <f>VLOOKUP($A379,DetailApr,'Data Setup-for-Lookup'!R$1,FALSE)</f>
        <v>240</v>
      </c>
    </row>
    <row r="380" spans="1:11" ht="15.75" x14ac:dyDescent="0.3">
      <c r="A380" t="s">
        <v>31</v>
      </c>
      <c r="B380">
        <v>21</v>
      </c>
      <c r="C380" t="s">
        <v>136</v>
      </c>
      <c r="D380" t="s">
        <v>186</v>
      </c>
      <c r="E380" t="s">
        <v>187</v>
      </c>
      <c r="F380" t="s">
        <v>123</v>
      </c>
      <c r="G380" s="67">
        <f>VLOOKUP($A380,Detail,'Data Setup-for-Lookup'!$S$1,FALSE)</f>
        <v>0</v>
      </c>
      <c r="H380" s="67">
        <f>VLOOKUP($A380,DetailOct,'Data Setup-for-Lookup'!$S$1,FALSE)</f>
        <v>0</v>
      </c>
      <c r="I380" s="67">
        <f>VLOOKUP($A380,DetailJan,'Data Setup-for-Lookup'!$S$1,FALSE)</f>
        <v>0</v>
      </c>
      <c r="J380" s="67">
        <f>VLOOKUP($A380,DetailApr,'Data Setup-for-Lookup'!$S$1,FALSE)</f>
        <v>1432.3482203468343</v>
      </c>
      <c r="K380" s="67">
        <f>VLOOKUP($A380,DetailApr,'Data Setup-for-Lookup'!S$1,FALSE)</f>
        <v>1432.3482203468343</v>
      </c>
    </row>
    <row r="381" spans="1:11" ht="15.75" x14ac:dyDescent="0.3">
      <c r="A381" t="s">
        <v>32</v>
      </c>
      <c r="B381">
        <v>22</v>
      </c>
      <c r="C381" t="s">
        <v>136</v>
      </c>
      <c r="D381" t="s">
        <v>121</v>
      </c>
      <c r="E381" t="s">
        <v>122</v>
      </c>
      <c r="F381" t="s">
        <v>123</v>
      </c>
      <c r="G381" s="67">
        <f>VLOOKUP($A382,Detail,'Data Setup-for-Lookup'!B$1,FALSE)</f>
        <v>4319.3</v>
      </c>
      <c r="H381" s="67">
        <f>VLOOKUP($A381,DetailOct,'Data Setup-for-Lookup'!B$1,FALSE)</f>
        <v>3855.6</v>
      </c>
      <c r="I381" s="67"/>
      <c r="J381" s="67"/>
      <c r="K381" s="67">
        <f>VLOOKUP($A381,DetailApr,'Data Setup-for-Lookup'!B$1,FALSE)</f>
        <v>4107.7700000000004</v>
      </c>
    </row>
    <row r="382" spans="1:11" ht="15.75" x14ac:dyDescent="0.3">
      <c r="A382" t="s">
        <v>32</v>
      </c>
      <c r="B382">
        <v>22</v>
      </c>
      <c r="C382" t="s">
        <v>136</v>
      </c>
      <c r="D382" t="s">
        <v>121</v>
      </c>
      <c r="E382" t="s">
        <v>124</v>
      </c>
      <c r="F382" t="s">
        <v>1</v>
      </c>
      <c r="G382" s="67">
        <f>VLOOKUP($A383,Detail,'Data Setup-for-Lookup'!C$1,FALSE)</f>
        <v>506.19</v>
      </c>
      <c r="H382" s="67">
        <f>VLOOKUP($A382,DetailOct,'Data Setup-for-Lookup'!$C$1,FALSE)</f>
        <v>488.8</v>
      </c>
      <c r="I382" s="67"/>
      <c r="J382" s="67"/>
      <c r="K382" s="67">
        <f>VLOOKUP($A382,DetailApr,'Data Setup-for-Lookup'!C$1,FALSE)</f>
        <v>568.21</v>
      </c>
    </row>
    <row r="383" spans="1:11" ht="15.75" x14ac:dyDescent="0.3">
      <c r="A383" t="s">
        <v>32</v>
      </c>
      <c r="B383">
        <v>22</v>
      </c>
      <c r="C383" t="s">
        <v>136</v>
      </c>
      <c r="D383" t="s">
        <v>121</v>
      </c>
      <c r="E383" t="s">
        <v>124</v>
      </c>
      <c r="F383" t="s">
        <v>12</v>
      </c>
      <c r="G383" s="67">
        <f>VLOOKUP($A384,Detail,'Data Setup-for-Lookup'!D$1,FALSE)</f>
        <v>0</v>
      </c>
      <c r="H383" s="67">
        <f>VLOOKUP($A384,DetailOct,'Data Setup-for-Lookup'!$D$1,FALSE)</f>
        <v>0</v>
      </c>
      <c r="I383" s="67"/>
      <c r="J383" s="67"/>
      <c r="K383" s="67">
        <f>VLOOKUP($A383,DetailApr,'Data Setup-for-Lookup'!D$1,FALSE)</f>
        <v>0</v>
      </c>
    </row>
    <row r="384" spans="1:11" ht="15.75" x14ac:dyDescent="0.3">
      <c r="A384" t="s">
        <v>32</v>
      </c>
      <c r="B384">
        <v>22</v>
      </c>
      <c r="C384" t="s">
        <v>136</v>
      </c>
      <c r="D384" t="s">
        <v>121</v>
      </c>
      <c r="E384" t="s">
        <v>124</v>
      </c>
      <c r="F384" t="s">
        <v>13</v>
      </c>
      <c r="G384" s="67">
        <f>VLOOKUP($A385,Detail,'Data Setup-for-Lookup'!E$1,FALSE)</f>
        <v>0</v>
      </c>
      <c r="H384" s="67">
        <f>VLOOKUP($A385,DetailOct,'Data Setup-for-Lookup'!$E$1,FALSE)</f>
        <v>0</v>
      </c>
      <c r="I384" s="67"/>
      <c r="J384" s="67"/>
      <c r="K384" s="67">
        <f>VLOOKUP($A384,DetailApr,'Data Setup-for-Lookup'!E$1,FALSE)</f>
        <v>0</v>
      </c>
    </row>
    <row r="385" spans="1:11" ht="15.75" x14ac:dyDescent="0.3">
      <c r="A385" t="s">
        <v>32</v>
      </c>
      <c r="B385">
        <v>22</v>
      </c>
      <c r="C385" t="s">
        <v>136</v>
      </c>
      <c r="D385" t="s">
        <v>121</v>
      </c>
      <c r="E385" t="s">
        <v>124</v>
      </c>
      <c r="F385" t="s">
        <v>75</v>
      </c>
      <c r="G385" s="67">
        <f>VLOOKUP($A386,Detail,'Data Setup-for-Lookup'!F$1,FALSE)</f>
        <v>0</v>
      </c>
      <c r="H385" s="67">
        <f>VLOOKUP($A386,DetailOct,'Data Setup-for-Lookup'!$F$1,FALSE)</f>
        <v>0</v>
      </c>
      <c r="I385" s="67"/>
      <c r="J385" s="67"/>
      <c r="K385" s="67">
        <f>VLOOKUP($A385,DetailApr,'Data Setup-for-Lookup'!F$1,FALSE)</f>
        <v>0</v>
      </c>
    </row>
    <row r="386" spans="1:11" ht="15.75" x14ac:dyDescent="0.3">
      <c r="A386" t="s">
        <v>32</v>
      </c>
      <c r="B386">
        <v>22</v>
      </c>
      <c r="C386" t="s">
        <v>136</v>
      </c>
      <c r="D386" t="s">
        <v>121</v>
      </c>
      <c r="E386" t="s">
        <v>2</v>
      </c>
      <c r="F386" t="s">
        <v>125</v>
      </c>
      <c r="G386" s="67">
        <f>VLOOKUP($A386,Detail,'Data Setup-for-Lookup'!$G$1,FALSE)</f>
        <v>225</v>
      </c>
      <c r="H386" s="67">
        <f>VLOOKUP($A386,DetailOct,'Data Setup-for-Lookup'!$G$1,FALSE)</f>
        <v>285</v>
      </c>
      <c r="I386" s="67"/>
      <c r="J386" s="67"/>
      <c r="K386" s="67">
        <f>VLOOKUP($A386,DetailApr,'Data Setup-for-Lookup'!G$1,FALSE)</f>
        <v>225</v>
      </c>
    </row>
    <row r="387" spans="1:11" ht="15.75" x14ac:dyDescent="0.3">
      <c r="A387" t="s">
        <v>32</v>
      </c>
      <c r="B387">
        <v>22</v>
      </c>
      <c r="C387" t="s">
        <v>136</v>
      </c>
      <c r="D387" t="s">
        <v>121</v>
      </c>
      <c r="E387" t="s">
        <v>2</v>
      </c>
      <c r="F387" t="s">
        <v>126</v>
      </c>
      <c r="G387" s="67">
        <f>VLOOKUP($A387,Detail,'Data Setup-for-Lookup'!$H$1,FALSE)</f>
        <v>0</v>
      </c>
      <c r="H387" s="67">
        <f>VLOOKUP($A387,DetailOct,'Data Setup-for-Lookup'!$H$1,FALSE)</f>
        <v>0</v>
      </c>
      <c r="I387" s="67"/>
      <c r="J387" s="67"/>
      <c r="K387" s="67">
        <f>VLOOKUP($A387,DetailApr,'Data Setup-for-Lookup'!H$1,FALSE)</f>
        <v>0</v>
      </c>
    </row>
    <row r="388" spans="1:11" ht="15.75" x14ac:dyDescent="0.3">
      <c r="A388" t="s">
        <v>32</v>
      </c>
      <c r="B388">
        <v>22</v>
      </c>
      <c r="C388" t="s">
        <v>136</v>
      </c>
      <c r="D388" t="s">
        <v>121</v>
      </c>
      <c r="E388" t="s">
        <v>2</v>
      </c>
      <c r="F388" t="s">
        <v>127</v>
      </c>
      <c r="G388" s="67">
        <f>VLOOKUP($A388,Detail,'Data Setup-for-Lookup'!$I$1,FALSE)</f>
        <v>0</v>
      </c>
      <c r="H388" s="67">
        <f>VLOOKUP($A388,DetailOct,'Data Setup-for-Lookup'!$I$1,FALSE)</f>
        <v>0</v>
      </c>
      <c r="I388" s="67"/>
      <c r="J388" s="67"/>
      <c r="K388" s="67">
        <f>VLOOKUP($A388,DetailApr,'Data Setup-for-Lookup'!I$1,FALSE)</f>
        <v>0</v>
      </c>
    </row>
    <row r="389" spans="1:11" ht="15.75" x14ac:dyDescent="0.3">
      <c r="A389" t="s">
        <v>32</v>
      </c>
      <c r="B389">
        <v>22</v>
      </c>
      <c r="C389" t="s">
        <v>136</v>
      </c>
      <c r="D389" t="s">
        <v>121</v>
      </c>
      <c r="E389" t="s">
        <v>2</v>
      </c>
      <c r="F389" t="s">
        <v>128</v>
      </c>
      <c r="G389" s="67">
        <f>VLOOKUP($A389,Detail,'Data Setup-for-Lookup'!$J$1,FALSE)</f>
        <v>0</v>
      </c>
      <c r="H389" s="67">
        <f>VLOOKUP($A389,DetailOct,'Data Setup-for-Lookup'!$J$1,FALSE)</f>
        <v>0</v>
      </c>
      <c r="I389" s="67"/>
      <c r="J389" s="67"/>
      <c r="K389" s="67">
        <f>VLOOKUP($A389,DetailApr,'Data Setup-for-Lookup'!J$1,FALSE)</f>
        <v>0</v>
      </c>
    </row>
    <row r="390" spans="1:11" ht="15.75" x14ac:dyDescent="0.3">
      <c r="A390" t="s">
        <v>32</v>
      </c>
      <c r="B390">
        <v>22</v>
      </c>
      <c r="C390" t="s">
        <v>136</v>
      </c>
      <c r="D390" t="s">
        <v>121</v>
      </c>
      <c r="E390" t="s">
        <v>2</v>
      </c>
      <c r="F390" t="s">
        <v>129</v>
      </c>
      <c r="G390" s="67">
        <f>VLOOKUP($A390,Detail,'Data Setup-for-Lookup'!$K$1,FALSE)</f>
        <v>0</v>
      </c>
      <c r="H390" s="67">
        <f>VLOOKUP($A390,DetailOct,'Data Setup-for-Lookup'!$K$1,FALSE)</f>
        <v>0</v>
      </c>
      <c r="I390" s="67"/>
      <c r="J390" s="67"/>
      <c r="K390" s="67">
        <f>VLOOKUP($A390,DetailApr,'Data Setup-for-Lookup'!K$1,FALSE)</f>
        <v>0</v>
      </c>
    </row>
    <row r="391" spans="1:11" ht="15.75" x14ac:dyDescent="0.3">
      <c r="A391" t="s">
        <v>32</v>
      </c>
      <c r="B391">
        <v>22</v>
      </c>
      <c r="C391" t="s">
        <v>136</v>
      </c>
      <c r="D391" t="s">
        <v>121</v>
      </c>
      <c r="E391" t="s">
        <v>2</v>
      </c>
      <c r="F391" t="s">
        <v>130</v>
      </c>
      <c r="G391" s="67">
        <f>VLOOKUP($A391,Detail,'Data Setup-for-Lookup'!$L$1,FALSE)</f>
        <v>0</v>
      </c>
      <c r="H391" s="67">
        <f>VLOOKUP($A391,DetailOct,'Data Setup-for-Lookup'!$L$1,FALSE)</f>
        <v>0</v>
      </c>
      <c r="I391" s="67"/>
      <c r="J391" s="67"/>
      <c r="K391" s="67">
        <f>VLOOKUP($A391,DetailApr,'Data Setup-for-Lookup'!L$1,FALSE)</f>
        <v>0</v>
      </c>
    </row>
    <row r="392" spans="1:11" ht="15.75" x14ac:dyDescent="0.3">
      <c r="A392" t="s">
        <v>32</v>
      </c>
      <c r="B392">
        <v>22</v>
      </c>
      <c r="C392" t="s">
        <v>136</v>
      </c>
      <c r="D392" t="s">
        <v>121</v>
      </c>
      <c r="E392" t="s">
        <v>2</v>
      </c>
      <c r="F392" t="s">
        <v>131</v>
      </c>
      <c r="G392" s="67">
        <f>VLOOKUP($A392,Detail,'Data Setup-for-Lookup'!$M$1,FALSE)</f>
        <v>0</v>
      </c>
      <c r="H392" s="67">
        <f>VLOOKUP($A392,DetailOct,'Data Setup-for-Lookup'!$M$1,FALSE)</f>
        <v>0</v>
      </c>
      <c r="I392" s="67"/>
      <c r="J392" s="67"/>
      <c r="K392" s="67">
        <f>VLOOKUP($A392,DetailApr,'Data Setup-for-Lookup'!M$1,FALSE)</f>
        <v>0</v>
      </c>
    </row>
    <row r="393" spans="1:11" ht="15.75" x14ac:dyDescent="0.3">
      <c r="A393" t="s">
        <v>32</v>
      </c>
      <c r="B393">
        <v>22</v>
      </c>
      <c r="C393" t="s">
        <v>136</v>
      </c>
      <c r="D393" t="s">
        <v>121</v>
      </c>
      <c r="E393" t="s">
        <v>2</v>
      </c>
      <c r="F393" t="s">
        <v>132</v>
      </c>
      <c r="G393" s="67">
        <f>VLOOKUP($A393,Detail,'Data Setup-for-Lookup'!$N$1,FALSE)</f>
        <v>0</v>
      </c>
      <c r="H393" s="67">
        <f>VLOOKUP($A393,DetailOct,'Data Setup-for-Lookup'!$N$1,FALSE)</f>
        <v>0</v>
      </c>
      <c r="I393" s="67"/>
      <c r="J393" s="67"/>
      <c r="K393" s="67">
        <f>VLOOKUP($A393,DetailApr,'Data Setup-for-Lookup'!N$1,FALSE)</f>
        <v>0</v>
      </c>
    </row>
    <row r="394" spans="1:11" ht="15.75" x14ac:dyDescent="0.3">
      <c r="A394" t="s">
        <v>32</v>
      </c>
      <c r="B394">
        <v>22</v>
      </c>
      <c r="C394" t="s">
        <v>136</v>
      </c>
      <c r="D394" t="s">
        <v>121</v>
      </c>
      <c r="E394" t="s">
        <v>2</v>
      </c>
      <c r="F394" t="s">
        <v>133</v>
      </c>
      <c r="G394" s="67">
        <f>VLOOKUP($A394,Detail,'Data Setup-for-Lookup'!$O$1,FALSE)</f>
        <v>0</v>
      </c>
      <c r="H394" s="67">
        <f>VLOOKUP($A394,DetailOct,'Data Setup-for-Lookup'!$O$1,FALSE)</f>
        <v>0</v>
      </c>
      <c r="I394" s="67"/>
      <c r="J394" s="67"/>
      <c r="K394" s="67">
        <f>VLOOKUP($A394,DetailApr,'Data Setup-for-Lookup'!O$1,FALSE)</f>
        <v>0</v>
      </c>
    </row>
    <row r="395" spans="1:11" ht="15.75" x14ac:dyDescent="0.3">
      <c r="A395" t="s">
        <v>32</v>
      </c>
      <c r="B395">
        <v>22</v>
      </c>
      <c r="C395" t="s">
        <v>136</v>
      </c>
      <c r="D395" t="s">
        <v>121</v>
      </c>
      <c r="E395" t="s">
        <v>2</v>
      </c>
      <c r="F395" t="s">
        <v>134</v>
      </c>
      <c r="G395" s="67">
        <f>VLOOKUP($A395,Detail,'Data Setup-for-Lookup'!$P$1,FALSE)</f>
        <v>0</v>
      </c>
      <c r="H395" s="67">
        <f>VLOOKUP($A395,DetailOct,'Data Setup-for-Lookup'!$P$1,FALSE)</f>
        <v>0</v>
      </c>
      <c r="I395" s="67"/>
      <c r="J395" s="67"/>
      <c r="K395" s="67">
        <f>VLOOKUP($A395,DetailApr,'Data Setup-for-Lookup'!P$1,FALSE)</f>
        <v>0</v>
      </c>
    </row>
    <row r="396" spans="1:11" ht="15.75" x14ac:dyDescent="0.3">
      <c r="A396" t="s">
        <v>32</v>
      </c>
      <c r="B396">
        <v>22</v>
      </c>
      <c r="C396" t="s">
        <v>136</v>
      </c>
      <c r="D396" t="s">
        <v>121</v>
      </c>
      <c r="E396" t="s">
        <v>2</v>
      </c>
      <c r="F396" t="s">
        <v>10</v>
      </c>
      <c r="G396" s="67">
        <f>VLOOKUP($A396,Detail,'Data Setup-for-Lookup'!$Q$1,FALSE)</f>
        <v>0</v>
      </c>
      <c r="H396" s="67">
        <f>VLOOKUP($A396,DetailOct,'Data Setup-for-Lookup'!$Q$1,FALSE)</f>
        <v>0</v>
      </c>
      <c r="I396" s="67"/>
      <c r="J396" s="67"/>
      <c r="K396" s="67">
        <f>VLOOKUP($A396,DetailApr,'Data Setup-for-Lookup'!Q$1,FALSE)</f>
        <v>0</v>
      </c>
    </row>
    <row r="397" spans="1:11" ht="15.75" x14ac:dyDescent="0.3">
      <c r="A397" t="s">
        <v>32</v>
      </c>
      <c r="B397">
        <v>22</v>
      </c>
      <c r="C397" t="s">
        <v>136</v>
      </c>
      <c r="D397" t="s">
        <v>121</v>
      </c>
      <c r="E397" t="s">
        <v>135</v>
      </c>
      <c r="F397" t="s">
        <v>123</v>
      </c>
      <c r="G397" s="67">
        <f>VLOOKUP($A397,Detail,'Data Setup-for-Lookup'!$R$1,FALSE)</f>
        <v>225</v>
      </c>
      <c r="H397" s="67">
        <f>VLOOKUP($A397,DetailOct,'Data Setup-for-Lookup'!$R$1,FALSE)</f>
        <v>285</v>
      </c>
      <c r="I397" s="67"/>
      <c r="J397" s="67"/>
      <c r="K397" s="67">
        <f>VLOOKUP($A397,DetailApr,'Data Setup-for-Lookup'!R$1,FALSE)</f>
        <v>225</v>
      </c>
    </row>
    <row r="398" spans="1:11" ht="15.75" x14ac:dyDescent="0.3">
      <c r="A398" t="s">
        <v>32</v>
      </c>
      <c r="B398">
        <v>22</v>
      </c>
      <c r="C398" t="s">
        <v>136</v>
      </c>
      <c r="D398" t="s">
        <v>186</v>
      </c>
      <c r="E398" t="s">
        <v>187</v>
      </c>
      <c r="F398" t="s">
        <v>123</v>
      </c>
      <c r="G398" s="67">
        <f>VLOOKUP($A398,Detail,'Data Setup-for-Lookup'!$S$1,FALSE)</f>
        <v>6478.9</v>
      </c>
      <c r="H398" s="67">
        <f>VLOOKUP($A398,DetailOct,'Data Setup-for-Lookup'!$S$1,FALSE)</f>
        <v>5252.38</v>
      </c>
      <c r="I398" s="67">
        <f>VLOOKUP($A398,DetailJan,'Data Setup-for-Lookup'!$S$1,FALSE)</f>
        <v>2612.11</v>
      </c>
      <c r="J398" s="67">
        <f>VLOOKUP($A398,DetailApr,'Data Setup-for-Lookup'!$S$1,FALSE)</f>
        <v>6391.6084366049154</v>
      </c>
      <c r="K398" s="67">
        <f>VLOOKUP($A398,DetailApr,'Data Setup-for-Lookup'!S$1,FALSE)</f>
        <v>6391.6084366049154</v>
      </c>
    </row>
    <row r="399" spans="1:11" ht="15.75" x14ac:dyDescent="0.3">
      <c r="A399" t="s">
        <v>33</v>
      </c>
      <c r="B399">
        <v>23</v>
      </c>
      <c r="C399" t="s">
        <v>136</v>
      </c>
      <c r="D399" t="s">
        <v>121</v>
      </c>
      <c r="E399" t="s">
        <v>122</v>
      </c>
      <c r="F399" t="s">
        <v>123</v>
      </c>
      <c r="G399" s="67">
        <f>VLOOKUP($A400,Detail,'Data Setup-for-Lookup'!B$1,FALSE)</f>
        <v>5056.5200000000004</v>
      </c>
      <c r="H399" s="67">
        <f>VLOOKUP($A399,DetailOct,'Data Setup-for-Lookup'!B$1,FALSE)</f>
        <v>3871.58</v>
      </c>
      <c r="I399" s="67"/>
      <c r="J399" s="67"/>
      <c r="K399" s="67">
        <f>VLOOKUP($A399,DetailApr,'Data Setup-for-Lookup'!B$1,FALSE)</f>
        <v>3635.42</v>
      </c>
    </row>
    <row r="400" spans="1:11" ht="15.75" x14ac:dyDescent="0.3">
      <c r="A400" t="s">
        <v>33</v>
      </c>
      <c r="B400">
        <v>23</v>
      </c>
      <c r="C400" t="s">
        <v>136</v>
      </c>
      <c r="D400" t="s">
        <v>121</v>
      </c>
      <c r="E400" t="s">
        <v>124</v>
      </c>
      <c r="F400" t="s">
        <v>1</v>
      </c>
      <c r="G400" s="67">
        <f>VLOOKUP($A401,Detail,'Data Setup-for-Lookup'!C$1,FALSE)</f>
        <v>418.77</v>
      </c>
      <c r="H400" s="67">
        <f>VLOOKUP($A400,DetailOct,'Data Setup-for-Lookup'!$C$1,FALSE)</f>
        <v>86.01</v>
      </c>
      <c r="I400" s="67"/>
      <c r="J400" s="67"/>
      <c r="K400" s="67">
        <f>VLOOKUP($A400,DetailApr,'Data Setup-for-Lookup'!C$1,FALSE)</f>
        <v>47</v>
      </c>
    </row>
    <row r="401" spans="1:11" ht="15.75" x14ac:dyDescent="0.3">
      <c r="A401" t="s">
        <v>33</v>
      </c>
      <c r="B401">
        <v>23</v>
      </c>
      <c r="C401" t="s">
        <v>136</v>
      </c>
      <c r="D401" t="s">
        <v>121</v>
      </c>
      <c r="E401" t="s">
        <v>124</v>
      </c>
      <c r="F401" t="s">
        <v>12</v>
      </c>
      <c r="G401" s="67">
        <f>VLOOKUP($A402,Detail,'Data Setup-for-Lookup'!D$1,FALSE)</f>
        <v>0</v>
      </c>
      <c r="H401" s="67">
        <f>VLOOKUP($A402,DetailOct,'Data Setup-for-Lookup'!$D$1,FALSE)</f>
        <v>0</v>
      </c>
      <c r="I401" s="67"/>
      <c r="J401" s="67"/>
      <c r="K401" s="67">
        <f>VLOOKUP($A401,DetailApr,'Data Setup-for-Lookup'!D$1,FALSE)</f>
        <v>0</v>
      </c>
    </row>
    <row r="402" spans="1:11" ht="15.75" x14ac:dyDescent="0.3">
      <c r="A402" t="s">
        <v>33</v>
      </c>
      <c r="B402">
        <v>23</v>
      </c>
      <c r="C402" t="s">
        <v>136</v>
      </c>
      <c r="D402" t="s">
        <v>121</v>
      </c>
      <c r="E402" t="s">
        <v>124</v>
      </c>
      <c r="F402" t="s">
        <v>13</v>
      </c>
      <c r="G402" s="67">
        <f>VLOOKUP($A403,Detail,'Data Setup-for-Lookup'!E$1,FALSE)</f>
        <v>476.94</v>
      </c>
      <c r="H402" s="67">
        <f>VLOOKUP($A403,DetailOct,'Data Setup-for-Lookup'!$E$1,FALSE)</f>
        <v>16.989999999999998</v>
      </c>
      <c r="I402" s="67"/>
      <c r="J402" s="67"/>
      <c r="K402" s="67">
        <f>VLOOKUP($A402,DetailApr,'Data Setup-for-Lookup'!E$1,FALSE)</f>
        <v>49.72</v>
      </c>
    </row>
    <row r="403" spans="1:11" ht="15.75" x14ac:dyDescent="0.3">
      <c r="A403" t="s">
        <v>33</v>
      </c>
      <c r="B403">
        <v>23</v>
      </c>
      <c r="C403" t="s">
        <v>136</v>
      </c>
      <c r="D403" t="s">
        <v>121</v>
      </c>
      <c r="E403" t="s">
        <v>124</v>
      </c>
      <c r="F403" t="s">
        <v>75</v>
      </c>
      <c r="G403" s="67">
        <f>VLOOKUP($A404,Detail,'Data Setup-for-Lookup'!F$1,FALSE)</f>
        <v>2026.17</v>
      </c>
      <c r="H403" s="67">
        <f>VLOOKUP($A404,DetailOct,'Data Setup-for-Lookup'!$F$1,FALSE)</f>
        <v>67.36</v>
      </c>
      <c r="I403" s="67"/>
      <c r="J403" s="67"/>
      <c r="K403" s="67">
        <f>VLOOKUP($A403,DetailApr,'Data Setup-for-Lookup'!F$1,FALSE)</f>
        <v>106.37</v>
      </c>
    </row>
    <row r="404" spans="1:11" ht="15.75" x14ac:dyDescent="0.3">
      <c r="A404" t="s">
        <v>33</v>
      </c>
      <c r="B404">
        <v>23</v>
      </c>
      <c r="C404" t="s">
        <v>136</v>
      </c>
      <c r="D404" t="s">
        <v>121</v>
      </c>
      <c r="E404" t="s">
        <v>2</v>
      </c>
      <c r="F404" t="s">
        <v>125</v>
      </c>
      <c r="G404" s="67">
        <f>VLOOKUP($A404,Detail,'Data Setup-for-Lookup'!$G$1,FALSE)</f>
        <v>1155</v>
      </c>
      <c r="H404" s="67">
        <f>VLOOKUP($A404,DetailOct,'Data Setup-for-Lookup'!$G$1,FALSE)</f>
        <v>0</v>
      </c>
      <c r="I404" s="67"/>
      <c r="J404" s="67"/>
      <c r="K404" s="67">
        <f>VLOOKUP($A404,DetailApr,'Data Setup-for-Lookup'!G$1,FALSE)</f>
        <v>435</v>
      </c>
    </row>
    <row r="405" spans="1:11" ht="15.75" x14ac:dyDescent="0.3">
      <c r="A405" t="s">
        <v>33</v>
      </c>
      <c r="B405">
        <v>23</v>
      </c>
      <c r="C405" t="s">
        <v>136</v>
      </c>
      <c r="D405" t="s">
        <v>121</v>
      </c>
      <c r="E405" t="s">
        <v>2</v>
      </c>
      <c r="F405" t="s">
        <v>126</v>
      </c>
      <c r="G405" s="67">
        <f>VLOOKUP($A405,Detail,'Data Setup-for-Lookup'!$H$1,FALSE)</f>
        <v>0</v>
      </c>
      <c r="H405" s="67">
        <f>VLOOKUP($A405,DetailOct,'Data Setup-for-Lookup'!$H$1,FALSE)</f>
        <v>0</v>
      </c>
      <c r="I405" s="67"/>
      <c r="J405" s="67"/>
      <c r="K405" s="67">
        <f>VLOOKUP($A405,DetailApr,'Data Setup-for-Lookup'!H$1,FALSE)</f>
        <v>0</v>
      </c>
    </row>
    <row r="406" spans="1:11" ht="15.75" x14ac:dyDescent="0.3">
      <c r="A406" t="s">
        <v>33</v>
      </c>
      <c r="B406">
        <v>23</v>
      </c>
      <c r="C406" t="s">
        <v>136</v>
      </c>
      <c r="D406" t="s">
        <v>121</v>
      </c>
      <c r="E406" t="s">
        <v>2</v>
      </c>
      <c r="F406" t="s">
        <v>127</v>
      </c>
      <c r="G406" s="67">
        <f>VLOOKUP($A406,Detail,'Data Setup-for-Lookup'!$I$1,FALSE)</f>
        <v>0</v>
      </c>
      <c r="H406" s="67">
        <f>VLOOKUP($A406,DetailOct,'Data Setup-for-Lookup'!$I$1,FALSE)</f>
        <v>0</v>
      </c>
      <c r="I406" s="67"/>
      <c r="J406" s="67"/>
      <c r="K406" s="67">
        <f>VLOOKUP($A406,DetailApr,'Data Setup-for-Lookup'!I$1,FALSE)</f>
        <v>0</v>
      </c>
    </row>
    <row r="407" spans="1:11" ht="15.75" x14ac:dyDescent="0.3">
      <c r="A407" t="s">
        <v>33</v>
      </c>
      <c r="B407">
        <v>23</v>
      </c>
      <c r="C407" t="s">
        <v>136</v>
      </c>
      <c r="D407" t="s">
        <v>121</v>
      </c>
      <c r="E407" t="s">
        <v>2</v>
      </c>
      <c r="F407" t="s">
        <v>128</v>
      </c>
      <c r="G407" s="67">
        <f>VLOOKUP($A407,Detail,'Data Setup-for-Lookup'!$J$1,FALSE)</f>
        <v>435</v>
      </c>
      <c r="H407" s="67">
        <f>VLOOKUP($A407,DetailOct,'Data Setup-for-Lookup'!$J$1,FALSE)</f>
        <v>0</v>
      </c>
      <c r="I407" s="67"/>
      <c r="J407" s="67"/>
      <c r="K407" s="67">
        <f>VLOOKUP($A407,DetailApr,'Data Setup-for-Lookup'!J$1,FALSE)</f>
        <v>0</v>
      </c>
    </row>
    <row r="408" spans="1:11" ht="15.75" x14ac:dyDescent="0.3">
      <c r="A408" t="s">
        <v>33</v>
      </c>
      <c r="B408">
        <v>23</v>
      </c>
      <c r="C408" t="s">
        <v>136</v>
      </c>
      <c r="D408" t="s">
        <v>121</v>
      </c>
      <c r="E408" t="s">
        <v>2</v>
      </c>
      <c r="F408" t="s">
        <v>129</v>
      </c>
      <c r="G408" s="67">
        <f>VLOOKUP($A408,Detail,'Data Setup-for-Lookup'!$K$1,FALSE)</f>
        <v>0</v>
      </c>
      <c r="H408" s="67">
        <f>VLOOKUP($A408,DetailOct,'Data Setup-for-Lookup'!$K$1,FALSE)</f>
        <v>0</v>
      </c>
      <c r="I408" s="67"/>
      <c r="J408" s="67"/>
      <c r="K408" s="67">
        <f>VLOOKUP($A408,DetailApr,'Data Setup-for-Lookup'!K$1,FALSE)</f>
        <v>0</v>
      </c>
    </row>
    <row r="409" spans="1:11" ht="15.75" x14ac:dyDescent="0.3">
      <c r="A409" t="s">
        <v>33</v>
      </c>
      <c r="B409">
        <v>23</v>
      </c>
      <c r="C409" t="s">
        <v>136</v>
      </c>
      <c r="D409" t="s">
        <v>121</v>
      </c>
      <c r="E409" t="s">
        <v>2</v>
      </c>
      <c r="F409" t="s">
        <v>130</v>
      </c>
      <c r="G409" s="67">
        <f>VLOOKUP($A409,Detail,'Data Setup-for-Lookup'!$L$1,FALSE)</f>
        <v>0</v>
      </c>
      <c r="H409" s="67">
        <f>VLOOKUP($A409,DetailOct,'Data Setup-for-Lookup'!$L$1,FALSE)</f>
        <v>0</v>
      </c>
      <c r="I409" s="67"/>
      <c r="J409" s="67"/>
      <c r="K409" s="67">
        <f>VLOOKUP($A409,DetailApr,'Data Setup-for-Lookup'!L$1,FALSE)</f>
        <v>0</v>
      </c>
    </row>
    <row r="410" spans="1:11" ht="15.75" x14ac:dyDescent="0.3">
      <c r="A410" t="s">
        <v>33</v>
      </c>
      <c r="B410">
        <v>23</v>
      </c>
      <c r="C410" t="s">
        <v>136</v>
      </c>
      <c r="D410" t="s">
        <v>121</v>
      </c>
      <c r="E410" t="s">
        <v>2</v>
      </c>
      <c r="F410" t="s">
        <v>131</v>
      </c>
      <c r="G410" s="67">
        <f>VLOOKUP($A410,Detail,'Data Setup-for-Lookup'!$M$1,FALSE)</f>
        <v>0</v>
      </c>
      <c r="H410" s="67">
        <f>VLOOKUP($A410,DetailOct,'Data Setup-for-Lookup'!$M$1,FALSE)</f>
        <v>0</v>
      </c>
      <c r="I410" s="67"/>
      <c r="J410" s="67"/>
      <c r="K410" s="67">
        <f>VLOOKUP($A410,DetailApr,'Data Setup-for-Lookup'!M$1,FALSE)</f>
        <v>0</v>
      </c>
    </row>
    <row r="411" spans="1:11" ht="15.75" x14ac:dyDescent="0.3">
      <c r="A411" t="s">
        <v>33</v>
      </c>
      <c r="B411">
        <v>23</v>
      </c>
      <c r="C411" t="s">
        <v>136</v>
      </c>
      <c r="D411" t="s">
        <v>121</v>
      </c>
      <c r="E411" t="s">
        <v>2</v>
      </c>
      <c r="F411" t="s">
        <v>132</v>
      </c>
      <c r="G411" s="67">
        <f>VLOOKUP($A411,Detail,'Data Setup-for-Lookup'!$N$1,FALSE)</f>
        <v>0</v>
      </c>
      <c r="H411" s="67">
        <f>VLOOKUP($A411,DetailOct,'Data Setup-for-Lookup'!$N$1,FALSE)</f>
        <v>0</v>
      </c>
      <c r="I411" s="67"/>
      <c r="J411" s="67"/>
      <c r="K411" s="67">
        <f>VLOOKUP($A411,DetailApr,'Data Setup-for-Lookup'!N$1,FALSE)</f>
        <v>0</v>
      </c>
    </row>
    <row r="412" spans="1:11" ht="15.75" x14ac:dyDescent="0.3">
      <c r="A412" t="s">
        <v>33</v>
      </c>
      <c r="B412">
        <v>23</v>
      </c>
      <c r="C412" t="s">
        <v>136</v>
      </c>
      <c r="D412" t="s">
        <v>121</v>
      </c>
      <c r="E412" t="s">
        <v>2</v>
      </c>
      <c r="F412" t="s">
        <v>133</v>
      </c>
      <c r="G412" s="67">
        <f>VLOOKUP($A412,Detail,'Data Setup-for-Lookup'!$O$1,FALSE)</f>
        <v>0</v>
      </c>
      <c r="H412" s="67">
        <f>VLOOKUP($A412,DetailOct,'Data Setup-for-Lookup'!$O$1,FALSE)</f>
        <v>0</v>
      </c>
      <c r="I412" s="67"/>
      <c r="J412" s="67"/>
      <c r="K412" s="67">
        <f>VLOOKUP($A412,DetailApr,'Data Setup-for-Lookup'!O$1,FALSE)</f>
        <v>0</v>
      </c>
    </row>
    <row r="413" spans="1:11" ht="15.75" x14ac:dyDescent="0.3">
      <c r="A413" t="s">
        <v>33</v>
      </c>
      <c r="B413">
        <v>23</v>
      </c>
      <c r="C413" t="s">
        <v>136</v>
      </c>
      <c r="D413" t="s">
        <v>121</v>
      </c>
      <c r="E413" t="s">
        <v>2</v>
      </c>
      <c r="F413" t="s">
        <v>134</v>
      </c>
      <c r="G413" s="67">
        <f>VLOOKUP($A413,Detail,'Data Setup-for-Lookup'!$P$1,FALSE)</f>
        <v>0</v>
      </c>
      <c r="H413" s="67">
        <f>VLOOKUP($A413,DetailOct,'Data Setup-for-Lookup'!$P$1,FALSE)</f>
        <v>0</v>
      </c>
      <c r="I413" s="67"/>
      <c r="J413" s="67"/>
      <c r="K413" s="67">
        <f>VLOOKUP($A413,DetailApr,'Data Setup-for-Lookup'!P$1,FALSE)</f>
        <v>0</v>
      </c>
    </row>
    <row r="414" spans="1:11" ht="15.75" x14ac:dyDescent="0.3">
      <c r="A414" t="s">
        <v>33</v>
      </c>
      <c r="B414">
        <v>23</v>
      </c>
      <c r="C414" t="s">
        <v>136</v>
      </c>
      <c r="D414" t="s">
        <v>121</v>
      </c>
      <c r="E414" t="s">
        <v>2</v>
      </c>
      <c r="F414" t="s">
        <v>10</v>
      </c>
      <c r="G414" s="67">
        <f>VLOOKUP($A414,Detail,'Data Setup-for-Lookup'!$Q$1,FALSE)</f>
        <v>0</v>
      </c>
      <c r="H414" s="67">
        <f>VLOOKUP($A414,DetailOct,'Data Setup-for-Lookup'!$Q$1,FALSE)</f>
        <v>0</v>
      </c>
      <c r="I414" s="67"/>
      <c r="J414" s="67"/>
      <c r="K414" s="67">
        <f>VLOOKUP($A414,DetailApr,'Data Setup-for-Lookup'!Q$1,FALSE)</f>
        <v>0</v>
      </c>
    </row>
    <row r="415" spans="1:11" ht="15.75" x14ac:dyDescent="0.3">
      <c r="A415" t="s">
        <v>33</v>
      </c>
      <c r="B415">
        <v>23</v>
      </c>
      <c r="C415" t="s">
        <v>136</v>
      </c>
      <c r="D415" t="s">
        <v>121</v>
      </c>
      <c r="E415" t="s">
        <v>135</v>
      </c>
      <c r="F415" t="s">
        <v>123</v>
      </c>
      <c r="G415" s="67">
        <f>VLOOKUP($A415,Detail,'Data Setup-for-Lookup'!$R$1,FALSE)</f>
        <v>1590</v>
      </c>
      <c r="H415" s="67">
        <f>VLOOKUP($A415,DetailOct,'Data Setup-for-Lookup'!$R$1,FALSE)</f>
        <v>0</v>
      </c>
      <c r="I415" s="67"/>
      <c r="J415" s="67"/>
      <c r="K415" s="67">
        <f>VLOOKUP($A415,DetailApr,'Data Setup-for-Lookup'!R$1,FALSE)</f>
        <v>435</v>
      </c>
    </row>
    <row r="416" spans="1:11" ht="15.75" x14ac:dyDescent="0.3">
      <c r="A416" t="s">
        <v>33</v>
      </c>
      <c r="B416">
        <v>23</v>
      </c>
      <c r="C416" t="s">
        <v>136</v>
      </c>
      <c r="D416" t="s">
        <v>186</v>
      </c>
      <c r="E416" t="s">
        <v>187</v>
      </c>
      <c r="F416" t="s">
        <v>123</v>
      </c>
      <c r="G416" s="67">
        <f>VLOOKUP($A416,Detail,'Data Setup-for-Lookup'!$S$1,FALSE)</f>
        <v>5426.79</v>
      </c>
      <c r="H416" s="67">
        <f>VLOOKUP($A416,DetailOct,'Data Setup-for-Lookup'!$S$1,FALSE)</f>
        <v>3992.54</v>
      </c>
      <c r="I416" s="67">
        <f>VLOOKUP($A416,DetailJan,'Data Setup-for-Lookup'!$S$1,FALSE)</f>
        <v>3841.96</v>
      </c>
      <c r="J416" s="67">
        <f>VLOOKUP($A416,DetailApr,'Data Setup-for-Lookup'!$S$1,FALSE)</f>
        <v>4006.390101384909</v>
      </c>
      <c r="K416" s="67">
        <f>VLOOKUP($A416,DetailApr,'Data Setup-for-Lookup'!S$1,FALSE)</f>
        <v>4006.390101384909</v>
      </c>
    </row>
    <row r="417" spans="1:11" ht="15.75" x14ac:dyDescent="0.3">
      <c r="A417" t="s">
        <v>34</v>
      </c>
      <c r="B417">
        <v>24</v>
      </c>
      <c r="C417" t="s">
        <v>136</v>
      </c>
      <c r="D417" t="s">
        <v>121</v>
      </c>
      <c r="E417" t="s">
        <v>122</v>
      </c>
      <c r="F417" t="s">
        <v>123</v>
      </c>
      <c r="G417" s="67">
        <f>VLOOKUP($A418,Detail,'Data Setup-for-Lookup'!B$1,FALSE)</f>
        <v>876.07</v>
      </c>
      <c r="H417" s="67">
        <f>VLOOKUP($A417,DetailOct,'Data Setup-for-Lookup'!B$1,FALSE)</f>
        <v>1022.01</v>
      </c>
      <c r="I417" s="67"/>
      <c r="J417" s="67"/>
      <c r="K417" s="67">
        <f>VLOOKUP($A417,DetailApr,'Data Setup-for-Lookup'!B$1,FALSE)</f>
        <v>930.96</v>
      </c>
    </row>
    <row r="418" spans="1:11" ht="15.75" x14ac:dyDescent="0.3">
      <c r="A418" t="s">
        <v>34</v>
      </c>
      <c r="B418">
        <v>24</v>
      </c>
      <c r="C418" t="s">
        <v>136</v>
      </c>
      <c r="D418" t="s">
        <v>121</v>
      </c>
      <c r="E418" t="s">
        <v>124</v>
      </c>
      <c r="F418" t="s">
        <v>1</v>
      </c>
      <c r="G418" s="67">
        <f>VLOOKUP($A419,Detail,'Data Setup-for-Lookup'!C$1,FALSE)</f>
        <v>490</v>
      </c>
      <c r="H418" s="67">
        <f>VLOOKUP($A418,DetailOct,'Data Setup-for-Lookup'!$C$1,FALSE)</f>
        <v>416.5</v>
      </c>
      <c r="I418" s="67"/>
      <c r="J418" s="67"/>
      <c r="K418" s="67">
        <f>VLOOKUP($A418,DetailApr,'Data Setup-for-Lookup'!C$1,FALSE)</f>
        <v>325</v>
      </c>
    </row>
    <row r="419" spans="1:11" ht="15.75" x14ac:dyDescent="0.3">
      <c r="A419" t="s">
        <v>34</v>
      </c>
      <c r="B419">
        <v>24</v>
      </c>
      <c r="C419" t="s">
        <v>136</v>
      </c>
      <c r="D419" t="s">
        <v>121</v>
      </c>
      <c r="E419" t="s">
        <v>124</v>
      </c>
      <c r="F419" t="s">
        <v>12</v>
      </c>
      <c r="G419" s="67">
        <f>VLOOKUP($A420,Detail,'Data Setup-for-Lookup'!D$1,FALSE)</f>
        <v>1000</v>
      </c>
      <c r="H419" s="67">
        <f>VLOOKUP($A420,DetailOct,'Data Setup-for-Lookup'!$D$1,FALSE)</f>
        <v>850</v>
      </c>
      <c r="I419" s="67"/>
      <c r="J419" s="67"/>
      <c r="K419" s="67">
        <f>VLOOKUP($A419,DetailApr,'Data Setup-for-Lookup'!D$1,FALSE)</f>
        <v>650</v>
      </c>
    </row>
    <row r="420" spans="1:11" ht="15.75" x14ac:dyDescent="0.3">
      <c r="A420" t="s">
        <v>34</v>
      </c>
      <c r="B420">
        <v>24</v>
      </c>
      <c r="C420" t="s">
        <v>136</v>
      </c>
      <c r="D420" t="s">
        <v>121</v>
      </c>
      <c r="E420" t="s">
        <v>124</v>
      </c>
      <c r="F420" t="s">
        <v>13</v>
      </c>
      <c r="G420" s="67">
        <f>VLOOKUP($A421,Detail,'Data Setup-for-Lookup'!E$1,FALSE)</f>
        <v>45.98</v>
      </c>
      <c r="H420" s="67">
        <f>VLOOKUP($A421,DetailOct,'Data Setup-for-Lookup'!$E$1,FALSE)</f>
        <v>28.45</v>
      </c>
      <c r="I420" s="67"/>
      <c r="J420" s="67"/>
      <c r="K420" s="67">
        <f>VLOOKUP($A420,DetailApr,'Data Setup-for-Lookup'!E$1,FALSE)</f>
        <v>36.44</v>
      </c>
    </row>
    <row r="421" spans="1:11" ht="15.75" x14ac:dyDescent="0.3">
      <c r="A421" t="s">
        <v>34</v>
      </c>
      <c r="B421">
        <v>24</v>
      </c>
      <c r="C421" t="s">
        <v>136</v>
      </c>
      <c r="D421" t="s">
        <v>121</v>
      </c>
      <c r="E421" t="s">
        <v>124</v>
      </c>
      <c r="F421" t="s">
        <v>75</v>
      </c>
      <c r="G421" s="67">
        <f>VLOOKUP($A422,Detail,'Data Setup-for-Lookup'!F$1,FALSE)</f>
        <v>0</v>
      </c>
      <c r="H421" s="67">
        <f>VLOOKUP($A422,DetailOct,'Data Setup-for-Lookup'!$F$1,FALSE)</f>
        <v>0</v>
      </c>
      <c r="I421" s="67"/>
      <c r="J421" s="67"/>
      <c r="K421" s="67">
        <f>VLOOKUP($A421,DetailApr,'Data Setup-for-Lookup'!F$1,FALSE)</f>
        <v>0</v>
      </c>
    </row>
    <row r="422" spans="1:11" ht="15.75" x14ac:dyDescent="0.3">
      <c r="A422" t="s">
        <v>34</v>
      </c>
      <c r="B422">
        <v>24</v>
      </c>
      <c r="C422" t="s">
        <v>136</v>
      </c>
      <c r="D422" t="s">
        <v>121</v>
      </c>
      <c r="E422" t="s">
        <v>2</v>
      </c>
      <c r="F422" t="s">
        <v>125</v>
      </c>
      <c r="G422" s="67">
        <f>VLOOKUP($A422,Detail,'Data Setup-for-Lookup'!$G$1,FALSE)</f>
        <v>600</v>
      </c>
      <c r="H422" s="67">
        <f>VLOOKUP($A422,DetailOct,'Data Setup-for-Lookup'!$G$1,FALSE)</f>
        <v>840</v>
      </c>
      <c r="I422" s="67"/>
      <c r="J422" s="67"/>
      <c r="K422" s="67">
        <f>VLOOKUP($A422,DetailApr,'Data Setup-for-Lookup'!G$1,FALSE)</f>
        <v>0</v>
      </c>
    </row>
    <row r="423" spans="1:11" ht="15.75" x14ac:dyDescent="0.3">
      <c r="A423" t="s">
        <v>34</v>
      </c>
      <c r="B423">
        <v>24</v>
      </c>
      <c r="C423" t="s">
        <v>136</v>
      </c>
      <c r="D423" t="s">
        <v>121</v>
      </c>
      <c r="E423" t="s">
        <v>2</v>
      </c>
      <c r="F423" t="s">
        <v>126</v>
      </c>
      <c r="G423" s="67">
        <f>VLOOKUP($A423,Detail,'Data Setup-for-Lookup'!$H$1,FALSE)</f>
        <v>0</v>
      </c>
      <c r="H423" s="67">
        <f>VLOOKUP($A423,DetailOct,'Data Setup-for-Lookup'!$H$1,FALSE)</f>
        <v>0</v>
      </c>
      <c r="I423" s="67"/>
      <c r="J423" s="67"/>
      <c r="K423" s="67">
        <f>VLOOKUP($A423,DetailApr,'Data Setup-for-Lookup'!H$1,FALSE)</f>
        <v>0</v>
      </c>
    </row>
    <row r="424" spans="1:11" ht="15.75" x14ac:dyDescent="0.3">
      <c r="A424" t="s">
        <v>34</v>
      </c>
      <c r="B424">
        <v>24</v>
      </c>
      <c r="C424" t="s">
        <v>136</v>
      </c>
      <c r="D424" t="s">
        <v>121</v>
      </c>
      <c r="E424" t="s">
        <v>2</v>
      </c>
      <c r="F424" t="s">
        <v>127</v>
      </c>
      <c r="G424" s="67">
        <f>VLOOKUP($A424,Detail,'Data Setup-for-Lookup'!$I$1,FALSE)</f>
        <v>0</v>
      </c>
      <c r="H424" s="67">
        <f>VLOOKUP($A424,DetailOct,'Data Setup-for-Lookup'!$I$1,FALSE)</f>
        <v>0</v>
      </c>
      <c r="I424" s="67"/>
      <c r="J424" s="67"/>
      <c r="K424" s="67">
        <f>VLOOKUP($A424,DetailApr,'Data Setup-for-Lookup'!I$1,FALSE)</f>
        <v>0</v>
      </c>
    </row>
    <row r="425" spans="1:11" ht="15.75" x14ac:dyDescent="0.3">
      <c r="A425" t="s">
        <v>34</v>
      </c>
      <c r="B425">
        <v>24</v>
      </c>
      <c r="C425" t="s">
        <v>136</v>
      </c>
      <c r="D425" t="s">
        <v>121</v>
      </c>
      <c r="E425" t="s">
        <v>2</v>
      </c>
      <c r="F425" t="s">
        <v>128</v>
      </c>
      <c r="G425" s="67">
        <f>VLOOKUP($A425,Detail,'Data Setup-for-Lookup'!$J$1,FALSE)</f>
        <v>0</v>
      </c>
      <c r="H425" s="67">
        <f>VLOOKUP($A425,DetailOct,'Data Setup-for-Lookup'!$J$1,FALSE)</f>
        <v>0</v>
      </c>
      <c r="I425" s="67"/>
      <c r="J425" s="67"/>
      <c r="K425" s="67">
        <f>VLOOKUP($A425,DetailApr,'Data Setup-for-Lookup'!J$1,FALSE)</f>
        <v>0</v>
      </c>
    </row>
    <row r="426" spans="1:11" ht="15.75" x14ac:dyDescent="0.3">
      <c r="A426" t="s">
        <v>34</v>
      </c>
      <c r="B426">
        <v>24</v>
      </c>
      <c r="C426" t="s">
        <v>136</v>
      </c>
      <c r="D426" t="s">
        <v>121</v>
      </c>
      <c r="E426" t="s">
        <v>2</v>
      </c>
      <c r="F426" t="s">
        <v>129</v>
      </c>
      <c r="G426" s="67">
        <f>VLOOKUP($A426,Detail,'Data Setup-for-Lookup'!$K$1,FALSE)</f>
        <v>0</v>
      </c>
      <c r="H426" s="67">
        <f>VLOOKUP($A426,DetailOct,'Data Setup-for-Lookup'!$K$1,FALSE)</f>
        <v>0</v>
      </c>
      <c r="I426" s="67"/>
      <c r="J426" s="67"/>
      <c r="K426" s="67">
        <f>VLOOKUP($A426,DetailApr,'Data Setup-for-Lookup'!K$1,FALSE)</f>
        <v>0</v>
      </c>
    </row>
    <row r="427" spans="1:11" ht="15.75" x14ac:dyDescent="0.3">
      <c r="A427" t="s">
        <v>34</v>
      </c>
      <c r="B427">
        <v>24</v>
      </c>
      <c r="C427" t="s">
        <v>136</v>
      </c>
      <c r="D427" t="s">
        <v>121</v>
      </c>
      <c r="E427" t="s">
        <v>2</v>
      </c>
      <c r="F427" t="s">
        <v>130</v>
      </c>
      <c r="G427" s="67">
        <f>VLOOKUP($A427,Detail,'Data Setup-for-Lookup'!$L$1,FALSE)</f>
        <v>0</v>
      </c>
      <c r="H427" s="67">
        <f>VLOOKUP($A427,DetailOct,'Data Setup-for-Lookup'!$L$1,FALSE)</f>
        <v>0</v>
      </c>
      <c r="I427" s="67"/>
      <c r="J427" s="67"/>
      <c r="K427" s="67">
        <f>VLOOKUP($A427,DetailApr,'Data Setup-for-Lookup'!L$1,FALSE)</f>
        <v>0</v>
      </c>
    </row>
    <row r="428" spans="1:11" ht="15.75" x14ac:dyDescent="0.3">
      <c r="A428" t="s">
        <v>34</v>
      </c>
      <c r="B428">
        <v>24</v>
      </c>
      <c r="C428" t="s">
        <v>136</v>
      </c>
      <c r="D428" t="s">
        <v>121</v>
      </c>
      <c r="E428" t="s">
        <v>2</v>
      </c>
      <c r="F428" t="s">
        <v>131</v>
      </c>
      <c r="G428" s="67">
        <f>VLOOKUP($A428,Detail,'Data Setup-for-Lookup'!$M$1,FALSE)</f>
        <v>0</v>
      </c>
      <c r="H428" s="67">
        <f>VLOOKUP($A428,DetailOct,'Data Setup-for-Lookup'!$M$1,FALSE)</f>
        <v>0</v>
      </c>
      <c r="I428" s="67"/>
      <c r="J428" s="67"/>
      <c r="K428" s="67">
        <f>VLOOKUP($A428,DetailApr,'Data Setup-for-Lookup'!M$1,FALSE)</f>
        <v>0</v>
      </c>
    </row>
    <row r="429" spans="1:11" ht="15.75" x14ac:dyDescent="0.3">
      <c r="A429" t="s">
        <v>34</v>
      </c>
      <c r="B429">
        <v>24</v>
      </c>
      <c r="C429" t="s">
        <v>136</v>
      </c>
      <c r="D429" t="s">
        <v>121</v>
      </c>
      <c r="E429" t="s">
        <v>2</v>
      </c>
      <c r="F429" t="s">
        <v>132</v>
      </c>
      <c r="G429" s="67">
        <f>VLOOKUP($A429,Detail,'Data Setup-for-Lookup'!$N$1,FALSE)</f>
        <v>0</v>
      </c>
      <c r="H429" s="67">
        <f>VLOOKUP($A429,DetailOct,'Data Setup-for-Lookup'!$N$1,FALSE)</f>
        <v>0</v>
      </c>
      <c r="I429" s="67"/>
      <c r="J429" s="67"/>
      <c r="K429" s="67">
        <f>VLOOKUP($A429,DetailApr,'Data Setup-for-Lookup'!N$1,FALSE)</f>
        <v>0</v>
      </c>
    </row>
    <row r="430" spans="1:11" ht="15.75" x14ac:dyDescent="0.3">
      <c r="A430" t="s">
        <v>34</v>
      </c>
      <c r="B430">
        <v>24</v>
      </c>
      <c r="C430" t="s">
        <v>136</v>
      </c>
      <c r="D430" t="s">
        <v>121</v>
      </c>
      <c r="E430" t="s">
        <v>2</v>
      </c>
      <c r="F430" t="s">
        <v>133</v>
      </c>
      <c r="G430" s="67">
        <f>VLOOKUP($A430,Detail,'Data Setup-for-Lookup'!$O$1,FALSE)</f>
        <v>0</v>
      </c>
      <c r="H430" s="67">
        <f>VLOOKUP($A430,DetailOct,'Data Setup-for-Lookup'!$O$1,FALSE)</f>
        <v>0</v>
      </c>
      <c r="I430" s="67"/>
      <c r="J430" s="67"/>
      <c r="K430" s="67">
        <f>VLOOKUP($A430,DetailApr,'Data Setup-for-Lookup'!O$1,FALSE)</f>
        <v>0</v>
      </c>
    </row>
    <row r="431" spans="1:11" ht="15.75" x14ac:dyDescent="0.3">
      <c r="A431" t="s">
        <v>34</v>
      </c>
      <c r="B431">
        <v>24</v>
      </c>
      <c r="C431" t="s">
        <v>136</v>
      </c>
      <c r="D431" t="s">
        <v>121</v>
      </c>
      <c r="E431" t="s">
        <v>2</v>
      </c>
      <c r="F431" t="s">
        <v>134</v>
      </c>
      <c r="G431" s="67">
        <f>VLOOKUP($A431,Detail,'Data Setup-for-Lookup'!$P$1,FALSE)</f>
        <v>0</v>
      </c>
      <c r="H431" s="67">
        <f>VLOOKUP($A431,DetailOct,'Data Setup-for-Lookup'!$P$1,FALSE)</f>
        <v>0</v>
      </c>
      <c r="I431" s="67"/>
      <c r="J431" s="67"/>
      <c r="K431" s="67">
        <f>VLOOKUP($A431,DetailApr,'Data Setup-for-Lookup'!P$1,FALSE)</f>
        <v>0</v>
      </c>
    </row>
    <row r="432" spans="1:11" ht="15.75" x14ac:dyDescent="0.3">
      <c r="A432" t="s">
        <v>34</v>
      </c>
      <c r="B432">
        <v>24</v>
      </c>
      <c r="C432" t="s">
        <v>136</v>
      </c>
      <c r="D432" t="s">
        <v>121</v>
      </c>
      <c r="E432" t="s">
        <v>2</v>
      </c>
      <c r="F432" t="s">
        <v>10</v>
      </c>
      <c r="G432" s="67">
        <f>VLOOKUP($A432,Detail,'Data Setup-for-Lookup'!$Q$1,FALSE)</f>
        <v>0</v>
      </c>
      <c r="H432" s="67">
        <f>VLOOKUP($A432,DetailOct,'Data Setup-for-Lookup'!$Q$1,FALSE)</f>
        <v>0</v>
      </c>
      <c r="I432" s="67"/>
      <c r="J432" s="67"/>
      <c r="K432" s="67">
        <f>VLOOKUP($A432,DetailApr,'Data Setup-for-Lookup'!Q$1,FALSE)</f>
        <v>0</v>
      </c>
    </row>
    <row r="433" spans="1:11" ht="15.75" x14ac:dyDescent="0.3">
      <c r="A433" t="s">
        <v>34</v>
      </c>
      <c r="B433">
        <v>24</v>
      </c>
      <c r="C433" t="s">
        <v>136</v>
      </c>
      <c r="D433" t="s">
        <v>121</v>
      </c>
      <c r="E433" t="s">
        <v>135</v>
      </c>
      <c r="F433" t="s">
        <v>123</v>
      </c>
      <c r="G433" s="67">
        <f>VLOOKUP($A433,Detail,'Data Setup-for-Lookup'!$R$1,FALSE)</f>
        <v>600</v>
      </c>
      <c r="H433" s="67">
        <f>VLOOKUP($A433,DetailOct,'Data Setup-for-Lookup'!$R$1,FALSE)</f>
        <v>840</v>
      </c>
      <c r="I433" s="67"/>
      <c r="J433" s="67"/>
      <c r="K433" s="67">
        <f>VLOOKUP($A433,DetailApr,'Data Setup-for-Lookup'!R$1,FALSE)</f>
        <v>0</v>
      </c>
    </row>
    <row r="434" spans="1:11" ht="15.75" x14ac:dyDescent="0.3">
      <c r="A434" t="s">
        <v>34</v>
      </c>
      <c r="B434">
        <v>24</v>
      </c>
      <c r="C434" t="s">
        <v>136</v>
      </c>
      <c r="D434" t="s">
        <v>186</v>
      </c>
      <c r="E434" t="s">
        <v>187</v>
      </c>
      <c r="F434" t="s">
        <v>123</v>
      </c>
      <c r="G434" s="67">
        <f>VLOOKUP($A434,Detail,'Data Setup-for-Lookup'!$S$1,FALSE)</f>
        <v>5740.4900000000007</v>
      </c>
      <c r="H434" s="67">
        <f>VLOOKUP($A434,DetailOct,'Data Setup-for-Lookup'!$S$1,FALSE)</f>
        <v>0</v>
      </c>
      <c r="I434" s="67">
        <f>VLOOKUP($A434,DetailJan,'Data Setup-for-Lookup'!$S$1,FALSE)</f>
        <v>5544.26</v>
      </c>
      <c r="J434" s="67">
        <f>VLOOKUP($A434,DetailApr,'Data Setup-for-Lookup'!$S$1,FALSE)</f>
        <v>0</v>
      </c>
      <c r="K434" s="67">
        <f>VLOOKUP($A434,DetailApr,'Data Setup-for-Lookup'!S$1,FALSE)</f>
        <v>0</v>
      </c>
    </row>
    <row r="435" spans="1:11" ht="15.75" x14ac:dyDescent="0.3">
      <c r="A435" t="s">
        <v>35</v>
      </c>
      <c r="B435">
        <v>25</v>
      </c>
      <c r="C435" t="s">
        <v>136</v>
      </c>
      <c r="D435" t="s">
        <v>121</v>
      </c>
      <c r="E435" t="s">
        <v>122</v>
      </c>
      <c r="F435" t="s">
        <v>123</v>
      </c>
      <c r="G435" s="67">
        <f>VLOOKUP($A436,Detail,'Data Setup-for-Lookup'!B$1,FALSE)</f>
        <v>10512.01</v>
      </c>
      <c r="H435" s="67">
        <f>VLOOKUP($A435,DetailOct,'Data Setup-for-Lookup'!B$1,FALSE)</f>
        <v>7117.95</v>
      </c>
      <c r="I435" s="67"/>
      <c r="J435" s="67"/>
      <c r="K435" s="67">
        <f>VLOOKUP($A435,DetailApr,'Data Setup-for-Lookup'!B$1,FALSE)</f>
        <v>7177.28</v>
      </c>
    </row>
    <row r="436" spans="1:11" ht="15.75" x14ac:dyDescent="0.3">
      <c r="A436" t="s">
        <v>35</v>
      </c>
      <c r="B436">
        <v>25</v>
      </c>
      <c r="C436" t="s">
        <v>136</v>
      </c>
      <c r="D436" t="s">
        <v>121</v>
      </c>
      <c r="E436" t="s">
        <v>124</v>
      </c>
      <c r="F436" t="s">
        <v>1</v>
      </c>
      <c r="G436" s="67">
        <f>VLOOKUP($A437,Detail,'Data Setup-for-Lookup'!C$1,FALSE)</f>
        <v>562.02</v>
      </c>
      <c r="H436" s="67">
        <f>VLOOKUP($A436,DetailOct,'Data Setup-for-Lookup'!$C$1,FALSE)</f>
        <v>306.67</v>
      </c>
      <c r="I436" s="67"/>
      <c r="J436" s="67"/>
      <c r="K436" s="67">
        <f>VLOOKUP($A436,DetailApr,'Data Setup-for-Lookup'!C$1,FALSE)</f>
        <v>611.25</v>
      </c>
    </row>
    <row r="437" spans="1:11" ht="15.75" x14ac:dyDescent="0.3">
      <c r="A437" t="s">
        <v>35</v>
      </c>
      <c r="B437">
        <v>25</v>
      </c>
      <c r="C437" t="s">
        <v>136</v>
      </c>
      <c r="D437" t="s">
        <v>121</v>
      </c>
      <c r="E437" t="s">
        <v>124</v>
      </c>
      <c r="F437" t="s">
        <v>12</v>
      </c>
      <c r="G437" s="67">
        <f>VLOOKUP($A438,Detail,'Data Setup-for-Lookup'!D$1,FALSE)</f>
        <v>124.07</v>
      </c>
      <c r="H437" s="67">
        <f>VLOOKUP($A438,DetailOct,'Data Setup-for-Lookup'!$D$1,FALSE)</f>
        <v>86.49</v>
      </c>
      <c r="I437" s="67"/>
      <c r="J437" s="67"/>
      <c r="K437" s="67">
        <f>VLOOKUP($A437,DetailApr,'Data Setup-for-Lookup'!D$1,FALSE)</f>
        <v>147.18</v>
      </c>
    </row>
    <row r="438" spans="1:11" ht="15.75" x14ac:dyDescent="0.3">
      <c r="A438" t="s">
        <v>35</v>
      </c>
      <c r="B438">
        <v>25</v>
      </c>
      <c r="C438" t="s">
        <v>136</v>
      </c>
      <c r="D438" t="s">
        <v>121</v>
      </c>
      <c r="E438" t="s">
        <v>124</v>
      </c>
      <c r="F438" t="s">
        <v>13</v>
      </c>
      <c r="G438" s="67">
        <f>VLOOKUP($A439,Detail,'Data Setup-for-Lookup'!E$1,FALSE)</f>
        <v>358</v>
      </c>
      <c r="H438" s="67">
        <f>VLOOKUP($A439,DetailOct,'Data Setup-for-Lookup'!$E$1,FALSE)</f>
        <v>46.66</v>
      </c>
      <c r="I438" s="67"/>
      <c r="J438" s="67"/>
      <c r="K438" s="67">
        <f>VLOOKUP($A438,DetailApr,'Data Setup-for-Lookup'!E$1,FALSE)</f>
        <v>32</v>
      </c>
    </row>
    <row r="439" spans="1:11" ht="15.75" x14ac:dyDescent="0.3">
      <c r="A439" t="s">
        <v>35</v>
      </c>
      <c r="B439">
        <v>25</v>
      </c>
      <c r="C439" t="s">
        <v>136</v>
      </c>
      <c r="D439" t="s">
        <v>121</v>
      </c>
      <c r="E439" t="s">
        <v>124</v>
      </c>
      <c r="F439" t="s">
        <v>75</v>
      </c>
      <c r="G439" s="67">
        <f>VLOOKUP($A440,Detail,'Data Setup-for-Lookup'!F$1,FALSE)</f>
        <v>0</v>
      </c>
      <c r="H439" s="67">
        <f>VLOOKUP($A440,DetailOct,'Data Setup-for-Lookup'!$F$1,FALSE)</f>
        <v>0</v>
      </c>
      <c r="I439" s="67"/>
      <c r="J439" s="67"/>
      <c r="K439" s="67">
        <f>VLOOKUP($A439,DetailApr,'Data Setup-for-Lookup'!F$1,FALSE)</f>
        <v>0</v>
      </c>
    </row>
    <row r="440" spans="1:11" ht="15.75" x14ac:dyDescent="0.3">
      <c r="A440" t="s">
        <v>35</v>
      </c>
      <c r="B440">
        <v>25</v>
      </c>
      <c r="C440" t="s">
        <v>136</v>
      </c>
      <c r="D440" t="s">
        <v>121</v>
      </c>
      <c r="E440" t="s">
        <v>2</v>
      </c>
      <c r="F440" t="s">
        <v>125</v>
      </c>
      <c r="G440" s="67">
        <f>VLOOKUP($A440,Detail,'Data Setup-for-Lookup'!$G$1,FALSE)</f>
        <v>375</v>
      </c>
      <c r="H440" s="67">
        <f>VLOOKUP($A440,DetailOct,'Data Setup-for-Lookup'!$G$1,FALSE)</f>
        <v>1170</v>
      </c>
      <c r="I440" s="67"/>
      <c r="J440" s="67"/>
      <c r="K440" s="67">
        <f>VLOOKUP($A440,DetailApr,'Data Setup-for-Lookup'!G$1,FALSE)</f>
        <v>540</v>
      </c>
    </row>
    <row r="441" spans="1:11" ht="15.75" x14ac:dyDescent="0.3">
      <c r="A441" t="s">
        <v>35</v>
      </c>
      <c r="B441">
        <v>25</v>
      </c>
      <c r="C441" t="s">
        <v>136</v>
      </c>
      <c r="D441" t="s">
        <v>121</v>
      </c>
      <c r="E441" t="s">
        <v>2</v>
      </c>
      <c r="F441" t="s">
        <v>126</v>
      </c>
      <c r="G441" s="67">
        <f>VLOOKUP($A441,Detail,'Data Setup-for-Lookup'!$H$1,FALSE)</f>
        <v>0</v>
      </c>
      <c r="H441" s="67">
        <f>VLOOKUP($A441,DetailOct,'Data Setup-for-Lookup'!$H$1,FALSE)</f>
        <v>0</v>
      </c>
      <c r="I441" s="67"/>
      <c r="J441" s="67"/>
      <c r="K441" s="67">
        <f>VLOOKUP($A441,DetailApr,'Data Setup-for-Lookup'!H$1,FALSE)</f>
        <v>0</v>
      </c>
    </row>
    <row r="442" spans="1:11" ht="15.75" x14ac:dyDescent="0.3">
      <c r="A442" t="s">
        <v>35</v>
      </c>
      <c r="B442">
        <v>25</v>
      </c>
      <c r="C442" t="s">
        <v>136</v>
      </c>
      <c r="D442" t="s">
        <v>121</v>
      </c>
      <c r="E442" t="s">
        <v>2</v>
      </c>
      <c r="F442" t="s">
        <v>127</v>
      </c>
      <c r="G442" s="67">
        <f>VLOOKUP($A442,Detail,'Data Setup-for-Lookup'!$I$1,FALSE)</f>
        <v>0</v>
      </c>
      <c r="H442" s="67">
        <f>VLOOKUP($A442,DetailOct,'Data Setup-for-Lookup'!$I$1,FALSE)</f>
        <v>0</v>
      </c>
      <c r="I442" s="67"/>
      <c r="J442" s="67"/>
      <c r="K442" s="67">
        <f>VLOOKUP($A442,DetailApr,'Data Setup-for-Lookup'!I$1,FALSE)</f>
        <v>0</v>
      </c>
    </row>
    <row r="443" spans="1:11" ht="15.75" x14ac:dyDescent="0.3">
      <c r="A443" t="s">
        <v>35</v>
      </c>
      <c r="B443">
        <v>25</v>
      </c>
      <c r="C443" t="s">
        <v>136</v>
      </c>
      <c r="D443" t="s">
        <v>121</v>
      </c>
      <c r="E443" t="s">
        <v>2</v>
      </c>
      <c r="F443" t="s">
        <v>128</v>
      </c>
      <c r="G443" s="67">
        <f>VLOOKUP($A443,Detail,'Data Setup-for-Lookup'!$J$1,FALSE)</f>
        <v>645</v>
      </c>
      <c r="H443" s="67">
        <f>VLOOKUP($A443,DetailOct,'Data Setup-for-Lookup'!$J$1,FALSE)</f>
        <v>0</v>
      </c>
      <c r="I443" s="67"/>
      <c r="J443" s="67"/>
      <c r="K443" s="67">
        <f>VLOOKUP($A443,DetailApr,'Data Setup-for-Lookup'!J$1,FALSE)</f>
        <v>720</v>
      </c>
    </row>
    <row r="444" spans="1:11" ht="15.75" x14ac:dyDescent="0.3">
      <c r="A444" t="s">
        <v>35</v>
      </c>
      <c r="B444">
        <v>25</v>
      </c>
      <c r="C444" t="s">
        <v>136</v>
      </c>
      <c r="D444" t="s">
        <v>121</v>
      </c>
      <c r="E444" t="s">
        <v>2</v>
      </c>
      <c r="F444" t="s">
        <v>129</v>
      </c>
      <c r="G444" s="67">
        <f>VLOOKUP($A444,Detail,'Data Setup-for-Lookup'!$K$1,FALSE)</f>
        <v>0</v>
      </c>
      <c r="H444" s="67">
        <f>VLOOKUP($A444,DetailOct,'Data Setup-for-Lookup'!$K$1,FALSE)</f>
        <v>0</v>
      </c>
      <c r="I444" s="67"/>
      <c r="J444" s="67"/>
      <c r="K444" s="67">
        <f>VLOOKUP($A444,DetailApr,'Data Setup-for-Lookup'!K$1,FALSE)</f>
        <v>0</v>
      </c>
    </row>
    <row r="445" spans="1:11" ht="15.75" x14ac:dyDescent="0.3">
      <c r="A445" t="s">
        <v>35</v>
      </c>
      <c r="B445">
        <v>25</v>
      </c>
      <c r="C445" t="s">
        <v>136</v>
      </c>
      <c r="D445" t="s">
        <v>121</v>
      </c>
      <c r="E445" t="s">
        <v>2</v>
      </c>
      <c r="F445" t="s">
        <v>130</v>
      </c>
      <c r="G445" s="67">
        <f>VLOOKUP($A445,Detail,'Data Setup-for-Lookup'!$L$1,FALSE)</f>
        <v>0</v>
      </c>
      <c r="H445" s="67">
        <f>VLOOKUP($A445,DetailOct,'Data Setup-for-Lookup'!$L$1,FALSE)</f>
        <v>0</v>
      </c>
      <c r="I445" s="67"/>
      <c r="J445" s="67"/>
      <c r="K445" s="67">
        <f>VLOOKUP($A445,DetailApr,'Data Setup-for-Lookup'!L$1,FALSE)</f>
        <v>0</v>
      </c>
    </row>
    <row r="446" spans="1:11" ht="15.75" x14ac:dyDescent="0.3">
      <c r="A446" t="s">
        <v>35</v>
      </c>
      <c r="B446">
        <v>25</v>
      </c>
      <c r="C446" t="s">
        <v>136</v>
      </c>
      <c r="D446" t="s">
        <v>121</v>
      </c>
      <c r="E446" t="s">
        <v>2</v>
      </c>
      <c r="F446" t="s">
        <v>131</v>
      </c>
      <c r="G446" s="67">
        <f>VLOOKUP($A446,Detail,'Data Setup-for-Lookup'!$M$1,FALSE)</f>
        <v>0</v>
      </c>
      <c r="H446" s="67">
        <f>VLOOKUP($A446,DetailOct,'Data Setup-for-Lookup'!$M$1,FALSE)</f>
        <v>0</v>
      </c>
      <c r="I446" s="67"/>
      <c r="J446" s="67"/>
      <c r="K446" s="67">
        <f>VLOOKUP($A446,DetailApr,'Data Setup-for-Lookup'!M$1,FALSE)</f>
        <v>0</v>
      </c>
    </row>
    <row r="447" spans="1:11" ht="15.75" x14ac:dyDescent="0.3">
      <c r="A447" t="s">
        <v>35</v>
      </c>
      <c r="B447">
        <v>25</v>
      </c>
      <c r="C447" t="s">
        <v>136</v>
      </c>
      <c r="D447" t="s">
        <v>121</v>
      </c>
      <c r="E447" t="s">
        <v>2</v>
      </c>
      <c r="F447" t="s">
        <v>132</v>
      </c>
      <c r="G447" s="67">
        <f>VLOOKUP($A447,Detail,'Data Setup-for-Lookup'!$N$1,FALSE)</f>
        <v>0</v>
      </c>
      <c r="H447" s="67">
        <f>VLOOKUP($A447,DetailOct,'Data Setup-for-Lookup'!$N$1,FALSE)</f>
        <v>0</v>
      </c>
      <c r="I447" s="67"/>
      <c r="J447" s="67"/>
      <c r="K447" s="67">
        <f>VLOOKUP($A447,DetailApr,'Data Setup-for-Lookup'!N$1,FALSE)</f>
        <v>0</v>
      </c>
    </row>
    <row r="448" spans="1:11" ht="15.75" x14ac:dyDescent="0.3">
      <c r="A448" t="s">
        <v>35</v>
      </c>
      <c r="B448">
        <v>25</v>
      </c>
      <c r="C448" t="s">
        <v>136</v>
      </c>
      <c r="D448" t="s">
        <v>121</v>
      </c>
      <c r="E448" t="s">
        <v>2</v>
      </c>
      <c r="F448" t="s">
        <v>133</v>
      </c>
      <c r="G448" s="67">
        <f>VLOOKUP($A448,Detail,'Data Setup-for-Lookup'!$O$1,FALSE)</f>
        <v>0</v>
      </c>
      <c r="H448" s="67">
        <f>VLOOKUP($A448,DetailOct,'Data Setup-for-Lookup'!$O$1,FALSE)</f>
        <v>0</v>
      </c>
      <c r="I448" s="67"/>
      <c r="J448" s="67"/>
      <c r="K448" s="67">
        <f>VLOOKUP($A448,DetailApr,'Data Setup-for-Lookup'!O$1,FALSE)</f>
        <v>0</v>
      </c>
    </row>
    <row r="449" spans="1:11" ht="15.75" x14ac:dyDescent="0.3">
      <c r="A449" t="s">
        <v>35</v>
      </c>
      <c r="B449">
        <v>25</v>
      </c>
      <c r="C449" t="s">
        <v>136</v>
      </c>
      <c r="D449" t="s">
        <v>121</v>
      </c>
      <c r="E449" t="s">
        <v>2</v>
      </c>
      <c r="F449" t="s">
        <v>134</v>
      </c>
      <c r="G449" s="67">
        <f>VLOOKUP($A449,Detail,'Data Setup-for-Lookup'!$P$1,FALSE)</f>
        <v>0</v>
      </c>
      <c r="H449" s="67">
        <f>VLOOKUP($A449,DetailOct,'Data Setup-for-Lookup'!$P$1,FALSE)</f>
        <v>0</v>
      </c>
      <c r="I449" s="67"/>
      <c r="J449" s="67"/>
      <c r="K449" s="67">
        <f>VLOOKUP($A449,DetailApr,'Data Setup-for-Lookup'!P$1,FALSE)</f>
        <v>0</v>
      </c>
    </row>
    <row r="450" spans="1:11" ht="15.75" x14ac:dyDescent="0.3">
      <c r="A450" t="s">
        <v>35</v>
      </c>
      <c r="B450">
        <v>25</v>
      </c>
      <c r="C450" t="s">
        <v>136</v>
      </c>
      <c r="D450" t="s">
        <v>121</v>
      </c>
      <c r="E450" t="s">
        <v>2</v>
      </c>
      <c r="F450" t="s">
        <v>10</v>
      </c>
      <c r="G450" s="67">
        <f>VLOOKUP($A450,Detail,'Data Setup-for-Lookup'!$Q$1,FALSE)</f>
        <v>0</v>
      </c>
      <c r="H450" s="67">
        <f>VLOOKUP($A450,DetailOct,'Data Setup-for-Lookup'!$Q$1,FALSE)</f>
        <v>0</v>
      </c>
      <c r="I450" s="67"/>
      <c r="J450" s="67"/>
      <c r="K450" s="67">
        <f>VLOOKUP($A450,DetailApr,'Data Setup-for-Lookup'!Q$1,FALSE)</f>
        <v>0</v>
      </c>
    </row>
    <row r="451" spans="1:11" ht="15.75" x14ac:dyDescent="0.3">
      <c r="A451" t="s">
        <v>35</v>
      </c>
      <c r="B451">
        <v>25</v>
      </c>
      <c r="C451" t="s">
        <v>136</v>
      </c>
      <c r="D451" t="s">
        <v>121</v>
      </c>
      <c r="E451" t="s">
        <v>135</v>
      </c>
      <c r="F451" t="s">
        <v>123</v>
      </c>
      <c r="G451" s="67">
        <f>VLOOKUP($A451,Detail,'Data Setup-for-Lookup'!$R$1,FALSE)</f>
        <v>1020</v>
      </c>
      <c r="H451" s="67">
        <f>VLOOKUP($A451,DetailOct,'Data Setup-for-Lookup'!$R$1,FALSE)</f>
        <v>1170</v>
      </c>
      <c r="I451" s="67"/>
      <c r="J451" s="67"/>
      <c r="K451" s="67">
        <f>VLOOKUP($A451,DetailApr,'Data Setup-for-Lookup'!R$1,FALSE)</f>
        <v>1260</v>
      </c>
    </row>
    <row r="452" spans="1:11" ht="15.75" x14ac:dyDescent="0.3">
      <c r="A452" t="s">
        <v>35</v>
      </c>
      <c r="B452">
        <v>25</v>
      </c>
      <c r="C452" t="s">
        <v>136</v>
      </c>
      <c r="D452" t="s">
        <v>186</v>
      </c>
      <c r="E452" t="s">
        <v>187</v>
      </c>
      <c r="F452" t="s">
        <v>123</v>
      </c>
      <c r="G452" s="67">
        <f>VLOOKUP($A452,Detail,'Data Setup-for-Lookup'!$S$1,FALSE)</f>
        <v>9078.92</v>
      </c>
      <c r="H452" s="67">
        <f>VLOOKUP($A452,DetailOct,'Data Setup-for-Lookup'!$S$1,FALSE)</f>
        <v>7346.48</v>
      </c>
      <c r="I452" s="67">
        <f>VLOOKUP($A452,DetailJan,'Data Setup-for-Lookup'!$S$1,FALSE)</f>
        <v>10267.24</v>
      </c>
      <c r="J452" s="67">
        <f>VLOOKUP($A452,DetailApr,'Data Setup-for-Lookup'!$S$1,FALSE)</f>
        <v>14558.473135220338</v>
      </c>
      <c r="K452" s="67">
        <f>VLOOKUP($A452,DetailApr,'Data Setup-for-Lookup'!S$1,FALSE)</f>
        <v>14558.473135220338</v>
      </c>
    </row>
    <row r="453" spans="1:11" ht="15.75" x14ac:dyDescent="0.3">
      <c r="A453" t="s">
        <v>36</v>
      </c>
      <c r="B453">
        <v>26</v>
      </c>
      <c r="C453" t="s">
        <v>136</v>
      </c>
      <c r="D453" t="s">
        <v>121</v>
      </c>
      <c r="E453" t="s">
        <v>122</v>
      </c>
      <c r="F453" t="s">
        <v>123</v>
      </c>
      <c r="G453" s="67">
        <f>VLOOKUP($A454,Detail,'Data Setup-for-Lookup'!B$1,FALSE)</f>
        <v>10962.11</v>
      </c>
      <c r="H453" s="67">
        <f>VLOOKUP($A453,DetailOct,'Data Setup-for-Lookup'!B$1,FALSE)</f>
        <v>8081.79</v>
      </c>
      <c r="I453" s="67"/>
      <c r="J453" s="67"/>
      <c r="K453" s="67">
        <f>VLOOKUP($A453,DetailApr,'Data Setup-for-Lookup'!B$1,FALSE)</f>
        <v>9447.08</v>
      </c>
    </row>
    <row r="454" spans="1:11" ht="15.75" x14ac:dyDescent="0.3">
      <c r="A454" t="s">
        <v>36</v>
      </c>
      <c r="B454">
        <v>26</v>
      </c>
      <c r="C454" t="s">
        <v>136</v>
      </c>
      <c r="D454" t="s">
        <v>121</v>
      </c>
      <c r="E454" t="s">
        <v>124</v>
      </c>
      <c r="F454" t="s">
        <v>1</v>
      </c>
      <c r="G454" s="67">
        <f>VLOOKUP($A455,Detail,'Data Setup-for-Lookup'!C$1,FALSE)</f>
        <v>3000</v>
      </c>
      <c r="H454" s="67">
        <f>VLOOKUP($A454,DetailOct,'Data Setup-for-Lookup'!$C$1,FALSE)</f>
        <v>2056.66</v>
      </c>
      <c r="I454" s="67"/>
      <c r="J454" s="67"/>
      <c r="K454" s="67">
        <f>VLOOKUP($A454,DetailApr,'Data Setup-for-Lookup'!C$1,FALSE)</f>
        <v>2235</v>
      </c>
    </row>
    <row r="455" spans="1:11" ht="15.75" x14ac:dyDescent="0.3">
      <c r="A455" t="s">
        <v>36</v>
      </c>
      <c r="B455">
        <v>26</v>
      </c>
      <c r="C455" t="s">
        <v>136</v>
      </c>
      <c r="D455" t="s">
        <v>121</v>
      </c>
      <c r="E455" t="s">
        <v>124</v>
      </c>
      <c r="F455" t="s">
        <v>12</v>
      </c>
      <c r="G455" s="67">
        <f>VLOOKUP($A456,Detail,'Data Setup-for-Lookup'!D$1,FALSE)</f>
        <v>114.76</v>
      </c>
      <c r="H455" s="67">
        <f>VLOOKUP($A456,DetailOct,'Data Setup-for-Lookup'!$D$1,FALSE)</f>
        <v>59.86</v>
      </c>
      <c r="I455" s="67"/>
      <c r="J455" s="67"/>
      <c r="K455" s="67">
        <f>VLOOKUP($A455,DetailApr,'Data Setup-for-Lookup'!D$1,FALSE)</f>
        <v>88.04</v>
      </c>
    </row>
    <row r="456" spans="1:11" ht="15.75" x14ac:dyDescent="0.3">
      <c r="A456" t="s">
        <v>36</v>
      </c>
      <c r="B456">
        <v>26</v>
      </c>
      <c r="C456" t="s">
        <v>136</v>
      </c>
      <c r="D456" t="s">
        <v>121</v>
      </c>
      <c r="E456" t="s">
        <v>124</v>
      </c>
      <c r="F456" t="s">
        <v>13</v>
      </c>
      <c r="G456" s="67">
        <f>VLOOKUP($A457,Detail,'Data Setup-for-Lookup'!E$1,FALSE)</f>
        <v>288.31</v>
      </c>
      <c r="H456" s="67">
        <f>VLOOKUP($A457,DetailOct,'Data Setup-for-Lookup'!$E$1,FALSE)</f>
        <v>37.33</v>
      </c>
      <c r="I456" s="67"/>
      <c r="J456" s="67"/>
      <c r="K456" s="67">
        <f>VLOOKUP($A456,DetailApr,'Data Setup-for-Lookup'!E$1,FALSE)</f>
        <v>112.8</v>
      </c>
    </row>
    <row r="457" spans="1:11" ht="15.75" x14ac:dyDescent="0.3">
      <c r="A457" t="s">
        <v>36</v>
      </c>
      <c r="B457">
        <v>26</v>
      </c>
      <c r="C457" t="s">
        <v>136</v>
      </c>
      <c r="D457" t="s">
        <v>121</v>
      </c>
      <c r="E457" t="s">
        <v>124</v>
      </c>
      <c r="F457" t="s">
        <v>75</v>
      </c>
      <c r="G457" s="67">
        <f>VLOOKUP($A458,Detail,'Data Setup-for-Lookup'!F$1,FALSE)</f>
        <v>0</v>
      </c>
      <c r="H457" s="67">
        <f>VLOOKUP($A458,DetailOct,'Data Setup-for-Lookup'!$F$1,FALSE)</f>
        <v>0</v>
      </c>
      <c r="I457" s="67"/>
      <c r="J457" s="67"/>
      <c r="K457" s="67">
        <f>VLOOKUP($A457,DetailApr,'Data Setup-for-Lookup'!F$1,FALSE)</f>
        <v>0</v>
      </c>
    </row>
    <row r="458" spans="1:11" ht="15.75" x14ac:dyDescent="0.3">
      <c r="A458" t="s">
        <v>36</v>
      </c>
      <c r="B458">
        <v>26</v>
      </c>
      <c r="C458" t="s">
        <v>136</v>
      </c>
      <c r="D458" t="s">
        <v>121</v>
      </c>
      <c r="E458" t="s">
        <v>2</v>
      </c>
      <c r="F458" t="s">
        <v>125</v>
      </c>
      <c r="G458" s="67">
        <f>VLOOKUP($A458,Detail,'Data Setup-for-Lookup'!$G$1,FALSE)</f>
        <v>3690</v>
      </c>
      <c r="H458" s="67">
        <f>VLOOKUP($A458,DetailOct,'Data Setup-for-Lookup'!$G$1,FALSE)</f>
        <v>4470</v>
      </c>
      <c r="I458" s="67"/>
      <c r="J458" s="67"/>
      <c r="K458" s="67">
        <f>VLOOKUP($A458,DetailApr,'Data Setup-for-Lookup'!G$1,FALSE)</f>
        <v>3285</v>
      </c>
    </row>
    <row r="459" spans="1:11" ht="15.75" x14ac:dyDescent="0.3">
      <c r="A459" t="s">
        <v>36</v>
      </c>
      <c r="B459">
        <v>26</v>
      </c>
      <c r="C459" t="s">
        <v>136</v>
      </c>
      <c r="D459" t="s">
        <v>121</v>
      </c>
      <c r="E459" t="s">
        <v>2</v>
      </c>
      <c r="F459" t="s">
        <v>126</v>
      </c>
      <c r="G459" s="67">
        <f>VLOOKUP($A459,Detail,'Data Setup-for-Lookup'!$H$1,FALSE)</f>
        <v>0</v>
      </c>
      <c r="H459" s="67">
        <f>VLOOKUP($A459,DetailOct,'Data Setup-for-Lookup'!$H$1,FALSE)</f>
        <v>0</v>
      </c>
      <c r="I459" s="67"/>
      <c r="J459" s="67"/>
      <c r="K459" s="67">
        <f>VLOOKUP($A459,DetailApr,'Data Setup-for-Lookup'!H$1,FALSE)</f>
        <v>0</v>
      </c>
    </row>
    <row r="460" spans="1:11" ht="15.75" x14ac:dyDescent="0.3">
      <c r="A460" t="s">
        <v>36</v>
      </c>
      <c r="B460">
        <v>26</v>
      </c>
      <c r="C460" t="s">
        <v>136</v>
      </c>
      <c r="D460" t="s">
        <v>121</v>
      </c>
      <c r="E460" t="s">
        <v>2</v>
      </c>
      <c r="F460" t="s">
        <v>127</v>
      </c>
      <c r="G460" s="67">
        <f>VLOOKUP($A460,Detail,'Data Setup-for-Lookup'!$I$1,FALSE)</f>
        <v>0</v>
      </c>
      <c r="H460" s="67">
        <f>VLOOKUP($A460,DetailOct,'Data Setup-for-Lookup'!$I$1,FALSE)</f>
        <v>0</v>
      </c>
      <c r="I460" s="67"/>
      <c r="J460" s="67"/>
      <c r="K460" s="67">
        <f>VLOOKUP($A460,DetailApr,'Data Setup-for-Lookup'!I$1,FALSE)</f>
        <v>0</v>
      </c>
    </row>
    <row r="461" spans="1:11" ht="15.75" x14ac:dyDescent="0.3">
      <c r="A461" t="s">
        <v>36</v>
      </c>
      <c r="B461">
        <v>26</v>
      </c>
      <c r="C461" t="s">
        <v>136</v>
      </c>
      <c r="D461" t="s">
        <v>121</v>
      </c>
      <c r="E461" t="s">
        <v>2</v>
      </c>
      <c r="F461" t="s">
        <v>128</v>
      </c>
      <c r="G461" s="67">
        <f>VLOOKUP($A461,Detail,'Data Setup-for-Lookup'!$J$1,FALSE)</f>
        <v>0</v>
      </c>
      <c r="H461" s="67">
        <f>VLOOKUP($A461,DetailOct,'Data Setup-for-Lookup'!$J$1,FALSE)</f>
        <v>0</v>
      </c>
      <c r="I461" s="67"/>
      <c r="J461" s="67"/>
      <c r="K461" s="67">
        <f>VLOOKUP($A461,DetailApr,'Data Setup-for-Lookup'!J$1,FALSE)</f>
        <v>0</v>
      </c>
    </row>
    <row r="462" spans="1:11" ht="15.75" x14ac:dyDescent="0.3">
      <c r="A462" t="s">
        <v>36</v>
      </c>
      <c r="B462">
        <v>26</v>
      </c>
      <c r="C462" t="s">
        <v>136</v>
      </c>
      <c r="D462" t="s">
        <v>121</v>
      </c>
      <c r="E462" t="s">
        <v>2</v>
      </c>
      <c r="F462" t="s">
        <v>129</v>
      </c>
      <c r="G462" s="67">
        <f>VLOOKUP($A462,Detail,'Data Setup-for-Lookup'!$K$1,FALSE)</f>
        <v>0</v>
      </c>
      <c r="H462" s="67">
        <f>VLOOKUP($A462,DetailOct,'Data Setup-for-Lookup'!$K$1,FALSE)</f>
        <v>0</v>
      </c>
      <c r="I462" s="67"/>
      <c r="J462" s="67"/>
      <c r="K462" s="67">
        <f>VLOOKUP($A462,DetailApr,'Data Setup-for-Lookup'!K$1,FALSE)</f>
        <v>0</v>
      </c>
    </row>
    <row r="463" spans="1:11" ht="15.75" x14ac:dyDescent="0.3">
      <c r="A463" t="s">
        <v>36</v>
      </c>
      <c r="B463">
        <v>26</v>
      </c>
      <c r="C463" t="s">
        <v>136</v>
      </c>
      <c r="D463" t="s">
        <v>121</v>
      </c>
      <c r="E463" t="s">
        <v>2</v>
      </c>
      <c r="F463" t="s">
        <v>130</v>
      </c>
      <c r="G463" s="67">
        <f>VLOOKUP($A463,Detail,'Data Setup-for-Lookup'!$L$1,FALSE)</f>
        <v>0</v>
      </c>
      <c r="H463" s="67">
        <f>VLOOKUP($A463,DetailOct,'Data Setup-for-Lookup'!$L$1,FALSE)</f>
        <v>0</v>
      </c>
      <c r="I463" s="67"/>
      <c r="J463" s="67"/>
      <c r="K463" s="67">
        <f>VLOOKUP($A463,DetailApr,'Data Setup-for-Lookup'!L$1,FALSE)</f>
        <v>0</v>
      </c>
    </row>
    <row r="464" spans="1:11" ht="15.75" x14ac:dyDescent="0.3">
      <c r="A464" t="s">
        <v>36</v>
      </c>
      <c r="B464">
        <v>26</v>
      </c>
      <c r="C464" t="s">
        <v>136</v>
      </c>
      <c r="D464" t="s">
        <v>121</v>
      </c>
      <c r="E464" t="s">
        <v>2</v>
      </c>
      <c r="F464" t="s">
        <v>131</v>
      </c>
      <c r="G464" s="67">
        <f>VLOOKUP($A464,Detail,'Data Setup-for-Lookup'!$M$1,FALSE)</f>
        <v>72.95</v>
      </c>
      <c r="H464" s="67">
        <f>VLOOKUP($A464,DetailOct,'Data Setup-for-Lookup'!$M$1,FALSE)</f>
        <v>17.98</v>
      </c>
      <c r="I464" s="67"/>
      <c r="J464" s="67"/>
      <c r="K464" s="67">
        <f>VLOOKUP($A464,DetailApr,'Data Setup-for-Lookup'!M$1,FALSE)</f>
        <v>0</v>
      </c>
    </row>
    <row r="465" spans="1:11" ht="15.75" x14ac:dyDescent="0.3">
      <c r="A465" t="s">
        <v>36</v>
      </c>
      <c r="B465">
        <v>26</v>
      </c>
      <c r="C465" t="s">
        <v>136</v>
      </c>
      <c r="D465" t="s">
        <v>121</v>
      </c>
      <c r="E465" t="s">
        <v>2</v>
      </c>
      <c r="F465" t="s">
        <v>132</v>
      </c>
      <c r="G465" s="67">
        <f>VLOOKUP($A465,Detail,'Data Setup-for-Lookup'!$N$1,FALSE)</f>
        <v>0</v>
      </c>
      <c r="H465" s="67">
        <f>VLOOKUP($A465,DetailOct,'Data Setup-for-Lookup'!$N$1,FALSE)</f>
        <v>0</v>
      </c>
      <c r="I465" s="67"/>
      <c r="J465" s="67"/>
      <c r="K465" s="67">
        <f>VLOOKUP($A465,DetailApr,'Data Setup-for-Lookup'!N$1,FALSE)</f>
        <v>0</v>
      </c>
    </row>
    <row r="466" spans="1:11" ht="15.75" x14ac:dyDescent="0.3">
      <c r="A466" t="s">
        <v>36</v>
      </c>
      <c r="B466">
        <v>26</v>
      </c>
      <c r="C466" t="s">
        <v>136</v>
      </c>
      <c r="D466" t="s">
        <v>121</v>
      </c>
      <c r="E466" t="s">
        <v>2</v>
      </c>
      <c r="F466" t="s">
        <v>133</v>
      </c>
      <c r="G466" s="67">
        <f>VLOOKUP($A466,Detail,'Data Setup-for-Lookup'!$O$1,FALSE)</f>
        <v>0</v>
      </c>
      <c r="H466" s="67">
        <f>VLOOKUP($A466,DetailOct,'Data Setup-for-Lookup'!$O$1,FALSE)</f>
        <v>0</v>
      </c>
      <c r="I466" s="67"/>
      <c r="J466" s="67"/>
      <c r="K466" s="67">
        <f>VLOOKUP($A466,DetailApr,'Data Setup-for-Lookup'!O$1,FALSE)</f>
        <v>0</v>
      </c>
    </row>
    <row r="467" spans="1:11" ht="15.75" x14ac:dyDescent="0.3">
      <c r="A467" t="s">
        <v>36</v>
      </c>
      <c r="B467">
        <v>26</v>
      </c>
      <c r="C467" t="s">
        <v>136</v>
      </c>
      <c r="D467" t="s">
        <v>121</v>
      </c>
      <c r="E467" t="s">
        <v>2</v>
      </c>
      <c r="F467" t="s">
        <v>134</v>
      </c>
      <c r="G467" s="67">
        <f>VLOOKUP($A467,Detail,'Data Setup-for-Lookup'!$P$1,FALSE)</f>
        <v>0</v>
      </c>
      <c r="H467" s="67">
        <f>VLOOKUP($A467,DetailOct,'Data Setup-for-Lookup'!$P$1,FALSE)</f>
        <v>0</v>
      </c>
      <c r="I467" s="67"/>
      <c r="J467" s="67"/>
      <c r="K467" s="67">
        <f>VLOOKUP($A467,DetailApr,'Data Setup-for-Lookup'!P$1,FALSE)</f>
        <v>0</v>
      </c>
    </row>
    <row r="468" spans="1:11" ht="15.75" x14ac:dyDescent="0.3">
      <c r="A468" t="s">
        <v>36</v>
      </c>
      <c r="B468">
        <v>26</v>
      </c>
      <c r="C468" t="s">
        <v>136</v>
      </c>
      <c r="D468" t="s">
        <v>121</v>
      </c>
      <c r="E468" t="s">
        <v>2</v>
      </c>
      <c r="F468" t="s">
        <v>10</v>
      </c>
      <c r="G468" s="67">
        <f>VLOOKUP($A468,Detail,'Data Setup-for-Lookup'!$Q$1,FALSE)</f>
        <v>0</v>
      </c>
      <c r="H468" s="67">
        <f>VLOOKUP($A468,DetailOct,'Data Setup-for-Lookup'!$Q$1,FALSE)</f>
        <v>0</v>
      </c>
      <c r="I468" s="67"/>
      <c r="J468" s="67"/>
      <c r="K468" s="67">
        <f>VLOOKUP($A468,DetailApr,'Data Setup-for-Lookup'!Q$1,FALSE)</f>
        <v>0</v>
      </c>
    </row>
    <row r="469" spans="1:11" ht="15.75" x14ac:dyDescent="0.3">
      <c r="A469" t="s">
        <v>36</v>
      </c>
      <c r="B469">
        <v>26</v>
      </c>
      <c r="C469" t="s">
        <v>136</v>
      </c>
      <c r="D469" t="s">
        <v>121</v>
      </c>
      <c r="E469" t="s">
        <v>135</v>
      </c>
      <c r="F469" t="s">
        <v>123</v>
      </c>
      <c r="G469" s="67">
        <f>VLOOKUP($A469,Detail,'Data Setup-for-Lookup'!$R$1,FALSE)</f>
        <v>3762.95</v>
      </c>
      <c r="H469" s="67">
        <f>VLOOKUP($A469,DetailOct,'Data Setup-for-Lookup'!$R$1,FALSE)</f>
        <v>4487.9799999999996</v>
      </c>
      <c r="I469" s="67"/>
      <c r="J469" s="67"/>
      <c r="K469" s="67">
        <f>VLOOKUP($A469,DetailApr,'Data Setup-for-Lookup'!R$1,FALSE)</f>
        <v>3285</v>
      </c>
    </row>
    <row r="470" spans="1:11" ht="15.75" x14ac:dyDescent="0.3">
      <c r="A470" t="s">
        <v>36</v>
      </c>
      <c r="B470">
        <v>26</v>
      </c>
      <c r="C470" t="s">
        <v>136</v>
      </c>
      <c r="D470" t="s">
        <v>186</v>
      </c>
      <c r="E470" t="s">
        <v>187</v>
      </c>
      <c r="F470" t="s">
        <v>123</v>
      </c>
      <c r="G470" s="67">
        <f>VLOOKUP($A470,Detail,'Data Setup-for-Lookup'!$S$1,FALSE)</f>
        <v>14653.42</v>
      </c>
      <c r="H470" s="67">
        <f>VLOOKUP($A470,DetailOct,'Data Setup-for-Lookup'!$S$1,FALSE)</f>
        <v>12643.19</v>
      </c>
      <c r="I470" s="67">
        <f>VLOOKUP($A470,DetailJan,'Data Setup-for-Lookup'!$S$1,FALSE)</f>
        <v>21882.25</v>
      </c>
      <c r="J470" s="67">
        <f>VLOOKUP($A470,DetailApr,'Data Setup-for-Lookup'!$S$1,FALSE)</f>
        <v>12147.81878259836</v>
      </c>
      <c r="K470" s="67">
        <f>VLOOKUP($A470,DetailApr,'Data Setup-for-Lookup'!S$1,FALSE)</f>
        <v>12147.81878259836</v>
      </c>
    </row>
    <row r="471" spans="1:11" ht="15.75" x14ac:dyDescent="0.3">
      <c r="A471" t="s">
        <v>37</v>
      </c>
      <c r="B471">
        <v>27</v>
      </c>
      <c r="C471" t="s">
        <v>136</v>
      </c>
      <c r="D471" t="s">
        <v>121</v>
      </c>
      <c r="E471" t="s">
        <v>122</v>
      </c>
      <c r="F471" t="s">
        <v>123</v>
      </c>
      <c r="G471" s="67">
        <f>VLOOKUP($A472,Detail,'Data Setup-for-Lookup'!B$1,FALSE)</f>
        <v>24268.63</v>
      </c>
      <c r="H471" s="67">
        <f>VLOOKUP($A471,DetailOct,'Data Setup-for-Lookup'!B$1,FALSE)</f>
        <v>20368.97</v>
      </c>
      <c r="I471" s="67"/>
      <c r="J471" s="67"/>
      <c r="K471" s="67">
        <f>VLOOKUP($A471,DetailApr,'Data Setup-for-Lookup'!B$1,FALSE)</f>
        <v>20916.04</v>
      </c>
    </row>
    <row r="472" spans="1:11" ht="15.75" x14ac:dyDescent="0.3">
      <c r="A472" t="s">
        <v>37</v>
      </c>
      <c r="B472">
        <v>27</v>
      </c>
      <c r="C472" t="s">
        <v>136</v>
      </c>
      <c r="D472" t="s">
        <v>121</v>
      </c>
      <c r="E472" t="s">
        <v>124</v>
      </c>
      <c r="F472" t="s">
        <v>1</v>
      </c>
      <c r="G472" s="67">
        <f>VLOOKUP($A473,Detail,'Data Setup-for-Lookup'!C$1,FALSE)</f>
        <v>6791.62</v>
      </c>
      <c r="H472" s="67">
        <f>VLOOKUP($A472,DetailOct,'Data Setup-for-Lookup'!$C$1,FALSE)</f>
        <v>3245.88</v>
      </c>
      <c r="I472" s="67"/>
      <c r="J472" s="67"/>
      <c r="K472" s="67">
        <f>VLOOKUP($A472,DetailApr,'Data Setup-for-Lookup'!C$1,FALSE)</f>
        <v>4972.1400000000003</v>
      </c>
    </row>
    <row r="473" spans="1:11" ht="15.75" x14ac:dyDescent="0.3">
      <c r="A473" t="s">
        <v>37</v>
      </c>
      <c r="B473">
        <v>27</v>
      </c>
      <c r="C473" t="s">
        <v>136</v>
      </c>
      <c r="D473" t="s">
        <v>121</v>
      </c>
      <c r="E473" t="s">
        <v>124</v>
      </c>
      <c r="F473" t="s">
        <v>12</v>
      </c>
      <c r="G473" s="67">
        <f>VLOOKUP($A474,Detail,'Data Setup-for-Lookup'!D$1,FALSE)</f>
        <v>459.79</v>
      </c>
      <c r="H473" s="67">
        <f>VLOOKUP($A474,DetailOct,'Data Setup-for-Lookup'!$D$1,FALSE)</f>
        <v>0</v>
      </c>
      <c r="I473" s="67"/>
      <c r="J473" s="67"/>
      <c r="K473" s="67">
        <f>VLOOKUP($A473,DetailApr,'Data Setup-for-Lookup'!D$1,FALSE)</f>
        <v>136.38</v>
      </c>
    </row>
    <row r="474" spans="1:11" ht="15.75" x14ac:dyDescent="0.3">
      <c r="A474" t="s">
        <v>37</v>
      </c>
      <c r="B474">
        <v>27</v>
      </c>
      <c r="C474" t="s">
        <v>136</v>
      </c>
      <c r="D474" t="s">
        <v>121</v>
      </c>
      <c r="E474" t="s">
        <v>124</v>
      </c>
      <c r="F474" t="s">
        <v>13</v>
      </c>
      <c r="G474" s="67">
        <f>VLOOKUP($A475,Detail,'Data Setup-for-Lookup'!E$1,FALSE)</f>
        <v>126.23</v>
      </c>
      <c r="H474" s="67">
        <f>VLOOKUP($A475,DetailOct,'Data Setup-for-Lookup'!$E$1,FALSE)</f>
        <v>105.07</v>
      </c>
      <c r="I474" s="67"/>
      <c r="J474" s="67"/>
      <c r="K474" s="67">
        <f>VLOOKUP($A474,DetailApr,'Data Setup-for-Lookup'!E$1,FALSE)</f>
        <v>2541.4299999999998</v>
      </c>
    </row>
    <row r="475" spans="1:11" ht="15.75" x14ac:dyDescent="0.3">
      <c r="A475" t="s">
        <v>37</v>
      </c>
      <c r="B475">
        <v>27</v>
      </c>
      <c r="C475" t="s">
        <v>136</v>
      </c>
      <c r="D475" t="s">
        <v>121</v>
      </c>
      <c r="E475" t="s">
        <v>124</v>
      </c>
      <c r="F475" t="s">
        <v>75</v>
      </c>
      <c r="G475" s="67">
        <f>VLOOKUP($A476,Detail,'Data Setup-for-Lookup'!F$1,FALSE)</f>
        <v>0</v>
      </c>
      <c r="H475" s="67">
        <f>VLOOKUP($A476,DetailOct,'Data Setup-for-Lookup'!$F$1,FALSE)</f>
        <v>0</v>
      </c>
      <c r="I475" s="67"/>
      <c r="J475" s="67"/>
      <c r="K475" s="67">
        <f>VLOOKUP($A475,DetailApr,'Data Setup-for-Lookup'!F$1,FALSE)</f>
        <v>0</v>
      </c>
    </row>
    <row r="476" spans="1:11" ht="15.75" x14ac:dyDescent="0.3">
      <c r="A476" t="s">
        <v>37</v>
      </c>
      <c r="B476">
        <v>27</v>
      </c>
      <c r="C476" t="s">
        <v>136</v>
      </c>
      <c r="D476" t="s">
        <v>121</v>
      </c>
      <c r="E476" t="s">
        <v>2</v>
      </c>
      <c r="F476" t="s">
        <v>125</v>
      </c>
      <c r="G476" s="67">
        <f>VLOOKUP($A476,Detail,'Data Setup-for-Lookup'!$G$1,FALSE)</f>
        <v>7545</v>
      </c>
      <c r="H476" s="67">
        <f>VLOOKUP($A476,DetailOct,'Data Setup-for-Lookup'!$G$1,FALSE)</f>
        <v>8640</v>
      </c>
      <c r="I476" s="67"/>
      <c r="J476" s="67"/>
      <c r="K476" s="67">
        <f>VLOOKUP($A476,DetailApr,'Data Setup-for-Lookup'!G$1,FALSE)</f>
        <v>7065</v>
      </c>
    </row>
    <row r="477" spans="1:11" ht="15.75" x14ac:dyDescent="0.3">
      <c r="A477" t="s">
        <v>37</v>
      </c>
      <c r="B477">
        <v>27</v>
      </c>
      <c r="C477" t="s">
        <v>136</v>
      </c>
      <c r="D477" t="s">
        <v>121</v>
      </c>
      <c r="E477" t="s">
        <v>2</v>
      </c>
      <c r="F477" t="s">
        <v>126</v>
      </c>
      <c r="G477" s="67">
        <f>VLOOKUP($A477,Detail,'Data Setup-for-Lookup'!$H$1,FALSE)</f>
        <v>7740</v>
      </c>
      <c r="H477" s="67">
        <f>VLOOKUP($A477,DetailOct,'Data Setup-for-Lookup'!$H$1,FALSE)</f>
        <v>0</v>
      </c>
      <c r="I477" s="67"/>
      <c r="J477" s="67"/>
      <c r="K477" s="67">
        <f>VLOOKUP($A477,DetailApr,'Data Setup-for-Lookup'!H$1,FALSE)</f>
        <v>0</v>
      </c>
    </row>
    <row r="478" spans="1:11" ht="15.75" x14ac:dyDescent="0.3">
      <c r="A478" t="s">
        <v>37</v>
      </c>
      <c r="B478">
        <v>27</v>
      </c>
      <c r="C478" t="s">
        <v>136</v>
      </c>
      <c r="D478" t="s">
        <v>121</v>
      </c>
      <c r="E478" t="s">
        <v>2</v>
      </c>
      <c r="F478" t="s">
        <v>127</v>
      </c>
      <c r="G478" s="67">
        <f>VLOOKUP($A478,Detail,'Data Setup-for-Lookup'!$I$1,FALSE)</f>
        <v>0</v>
      </c>
      <c r="H478" s="67">
        <f>VLOOKUP($A478,DetailOct,'Data Setup-for-Lookup'!$I$1,FALSE)</f>
        <v>0</v>
      </c>
      <c r="I478" s="67"/>
      <c r="J478" s="67"/>
      <c r="K478" s="67">
        <f>VLOOKUP($A478,DetailApr,'Data Setup-for-Lookup'!I$1,FALSE)</f>
        <v>0</v>
      </c>
    </row>
    <row r="479" spans="1:11" ht="15.75" x14ac:dyDescent="0.3">
      <c r="A479" t="s">
        <v>37</v>
      </c>
      <c r="B479">
        <v>27</v>
      </c>
      <c r="C479" t="s">
        <v>136</v>
      </c>
      <c r="D479" t="s">
        <v>121</v>
      </c>
      <c r="E479" t="s">
        <v>2</v>
      </c>
      <c r="F479" t="s">
        <v>128</v>
      </c>
      <c r="G479" s="67">
        <f>VLOOKUP($A479,Detail,'Data Setup-for-Lookup'!$J$1,FALSE)</f>
        <v>375</v>
      </c>
      <c r="H479" s="67">
        <f>VLOOKUP($A479,DetailOct,'Data Setup-for-Lookup'!$J$1,FALSE)</f>
        <v>165</v>
      </c>
      <c r="I479" s="67"/>
      <c r="J479" s="67"/>
      <c r="K479" s="67">
        <f>VLOOKUP($A479,DetailApr,'Data Setup-for-Lookup'!J$1,FALSE)</f>
        <v>360</v>
      </c>
    </row>
    <row r="480" spans="1:11" ht="15.75" x14ac:dyDescent="0.3">
      <c r="A480" t="s">
        <v>37</v>
      </c>
      <c r="B480">
        <v>27</v>
      </c>
      <c r="C480" t="s">
        <v>136</v>
      </c>
      <c r="D480" t="s">
        <v>121</v>
      </c>
      <c r="E480" t="s">
        <v>2</v>
      </c>
      <c r="F480" t="s">
        <v>129</v>
      </c>
      <c r="G480" s="67">
        <f>VLOOKUP($A480,Detail,'Data Setup-for-Lookup'!$K$1,FALSE)</f>
        <v>0</v>
      </c>
      <c r="H480" s="67">
        <f>VLOOKUP($A480,DetailOct,'Data Setup-for-Lookup'!$K$1,FALSE)</f>
        <v>0</v>
      </c>
      <c r="I480" s="67"/>
      <c r="J480" s="67"/>
      <c r="K480" s="67">
        <f>VLOOKUP($A480,DetailApr,'Data Setup-for-Lookup'!K$1,FALSE)</f>
        <v>0</v>
      </c>
    </row>
    <row r="481" spans="1:11" ht="15.75" x14ac:dyDescent="0.3">
      <c r="A481" t="s">
        <v>37</v>
      </c>
      <c r="B481">
        <v>27</v>
      </c>
      <c r="C481" t="s">
        <v>136</v>
      </c>
      <c r="D481" t="s">
        <v>121</v>
      </c>
      <c r="E481" t="s">
        <v>2</v>
      </c>
      <c r="F481" t="s">
        <v>130</v>
      </c>
      <c r="G481" s="67">
        <f>VLOOKUP($A481,Detail,'Data Setup-for-Lookup'!$L$1,FALSE)</f>
        <v>0</v>
      </c>
      <c r="H481" s="67">
        <f>VLOOKUP($A481,DetailOct,'Data Setup-for-Lookup'!$L$1,FALSE)</f>
        <v>0</v>
      </c>
      <c r="I481" s="67"/>
      <c r="J481" s="67"/>
      <c r="K481" s="67">
        <f>VLOOKUP($A481,DetailApr,'Data Setup-for-Lookup'!L$1,FALSE)</f>
        <v>0</v>
      </c>
    </row>
    <row r="482" spans="1:11" ht="15.75" x14ac:dyDescent="0.3">
      <c r="A482" t="s">
        <v>37</v>
      </c>
      <c r="B482">
        <v>27</v>
      </c>
      <c r="C482" t="s">
        <v>136</v>
      </c>
      <c r="D482" t="s">
        <v>121</v>
      </c>
      <c r="E482" t="s">
        <v>2</v>
      </c>
      <c r="F482" t="s">
        <v>131</v>
      </c>
      <c r="G482" s="67">
        <f>VLOOKUP($A482,Detail,'Data Setup-for-Lookup'!$M$1,FALSE)</f>
        <v>0</v>
      </c>
      <c r="H482" s="67">
        <f>VLOOKUP($A482,DetailOct,'Data Setup-for-Lookup'!$M$1,FALSE)</f>
        <v>0</v>
      </c>
      <c r="I482" s="67"/>
      <c r="J482" s="67"/>
      <c r="K482" s="67">
        <f>VLOOKUP($A482,DetailApr,'Data Setup-for-Lookup'!M$1,FALSE)</f>
        <v>0</v>
      </c>
    </row>
    <row r="483" spans="1:11" ht="15.75" x14ac:dyDescent="0.3">
      <c r="A483" t="s">
        <v>37</v>
      </c>
      <c r="B483">
        <v>27</v>
      </c>
      <c r="C483" t="s">
        <v>136</v>
      </c>
      <c r="D483" t="s">
        <v>121</v>
      </c>
      <c r="E483" t="s">
        <v>2</v>
      </c>
      <c r="F483" t="s">
        <v>132</v>
      </c>
      <c r="G483" s="67">
        <f>VLOOKUP($A483,Detail,'Data Setup-for-Lookup'!$N$1,FALSE)</f>
        <v>2065.2399999999998</v>
      </c>
      <c r="H483" s="67">
        <f>VLOOKUP($A483,DetailOct,'Data Setup-for-Lookup'!$N$1,FALSE)</f>
        <v>1369.5</v>
      </c>
      <c r="I483" s="67"/>
      <c r="J483" s="67"/>
      <c r="K483" s="67">
        <f>VLOOKUP($A483,DetailApr,'Data Setup-for-Lookup'!N$1,FALSE)</f>
        <v>804</v>
      </c>
    </row>
    <row r="484" spans="1:11" ht="15.75" x14ac:dyDescent="0.3">
      <c r="A484" t="s">
        <v>37</v>
      </c>
      <c r="B484">
        <v>27</v>
      </c>
      <c r="C484" t="s">
        <v>136</v>
      </c>
      <c r="D484" t="s">
        <v>121</v>
      </c>
      <c r="E484" t="s">
        <v>2</v>
      </c>
      <c r="F484" t="s">
        <v>133</v>
      </c>
      <c r="G484" s="67">
        <f>VLOOKUP($A484,Detail,'Data Setup-for-Lookup'!$O$1,FALSE)</f>
        <v>203.2</v>
      </c>
      <c r="H484" s="67">
        <f>VLOOKUP($A484,DetailOct,'Data Setup-for-Lookup'!$O$1,FALSE)</f>
        <v>217</v>
      </c>
      <c r="I484" s="67"/>
      <c r="J484" s="67"/>
      <c r="K484" s="67">
        <f>VLOOKUP($A484,DetailApr,'Data Setup-for-Lookup'!O$1,FALSE)</f>
        <v>0</v>
      </c>
    </row>
    <row r="485" spans="1:11" ht="15.75" x14ac:dyDescent="0.3">
      <c r="A485" t="s">
        <v>37</v>
      </c>
      <c r="B485">
        <v>27</v>
      </c>
      <c r="C485" t="s">
        <v>136</v>
      </c>
      <c r="D485" t="s">
        <v>121</v>
      </c>
      <c r="E485" t="s">
        <v>2</v>
      </c>
      <c r="F485" t="s">
        <v>134</v>
      </c>
      <c r="G485" s="67">
        <f>VLOOKUP($A485,Detail,'Data Setup-for-Lookup'!$P$1,FALSE)</f>
        <v>0</v>
      </c>
      <c r="H485" s="67">
        <f>VLOOKUP($A485,DetailOct,'Data Setup-for-Lookup'!$P$1,FALSE)</f>
        <v>0</v>
      </c>
      <c r="I485" s="67"/>
      <c r="J485" s="67"/>
      <c r="K485" s="67">
        <f>VLOOKUP($A485,DetailApr,'Data Setup-for-Lookup'!P$1,FALSE)</f>
        <v>0</v>
      </c>
    </row>
    <row r="486" spans="1:11" ht="15.75" x14ac:dyDescent="0.3">
      <c r="A486" t="s">
        <v>37</v>
      </c>
      <c r="B486">
        <v>27</v>
      </c>
      <c r="C486" t="s">
        <v>136</v>
      </c>
      <c r="D486" t="s">
        <v>121</v>
      </c>
      <c r="E486" t="s">
        <v>2</v>
      </c>
      <c r="F486" t="s">
        <v>10</v>
      </c>
      <c r="G486" s="67">
        <f>VLOOKUP($A486,Detail,'Data Setup-for-Lookup'!$Q$1,FALSE)</f>
        <v>0</v>
      </c>
      <c r="H486" s="67">
        <f>VLOOKUP($A486,DetailOct,'Data Setup-for-Lookup'!$Q$1,FALSE)</f>
        <v>0</v>
      </c>
      <c r="I486" s="67"/>
      <c r="J486" s="67"/>
      <c r="K486" s="67">
        <f>VLOOKUP($A486,DetailApr,'Data Setup-for-Lookup'!Q$1,FALSE)</f>
        <v>0</v>
      </c>
    </row>
    <row r="487" spans="1:11" ht="15.75" x14ac:dyDescent="0.3">
      <c r="A487" t="s">
        <v>37</v>
      </c>
      <c r="B487">
        <v>27</v>
      </c>
      <c r="C487" t="s">
        <v>136</v>
      </c>
      <c r="D487" t="s">
        <v>121</v>
      </c>
      <c r="E487" t="s">
        <v>135</v>
      </c>
      <c r="F487" t="s">
        <v>123</v>
      </c>
      <c r="G487" s="67">
        <f>VLOOKUP($A487,Detail,'Data Setup-for-Lookup'!$R$1,FALSE)</f>
        <v>17928.439999999999</v>
      </c>
      <c r="H487" s="67">
        <f>VLOOKUP($A487,DetailOct,'Data Setup-for-Lookup'!$R$1,FALSE)</f>
        <v>10391.5</v>
      </c>
      <c r="I487" s="67"/>
      <c r="J487" s="67"/>
      <c r="K487" s="67">
        <f>VLOOKUP($A487,DetailApr,'Data Setup-for-Lookup'!R$1,FALSE)</f>
        <v>8229</v>
      </c>
    </row>
    <row r="488" spans="1:11" ht="15.75" x14ac:dyDescent="0.3">
      <c r="A488" t="s">
        <v>37</v>
      </c>
      <c r="B488">
        <v>27</v>
      </c>
      <c r="C488" t="s">
        <v>136</v>
      </c>
      <c r="D488" t="s">
        <v>186</v>
      </c>
      <c r="E488" t="s">
        <v>187</v>
      </c>
      <c r="F488" t="s">
        <v>123</v>
      </c>
      <c r="G488" s="67">
        <f>VLOOKUP($A488,Detail,'Data Setup-for-Lookup'!$S$1,FALSE)</f>
        <v>36780.31</v>
      </c>
      <c r="H488" s="67">
        <f>VLOOKUP($A488,DetailOct,'Data Setup-for-Lookup'!$S$1,FALSE)</f>
        <v>24269.81</v>
      </c>
      <c r="I488" s="67">
        <f>VLOOKUP($A488,DetailJan,'Data Setup-for-Lookup'!$S$1,FALSE)</f>
        <v>57496.79</v>
      </c>
      <c r="J488" s="67">
        <f>VLOOKUP($A488,DetailApr,'Data Setup-for-Lookup'!$S$1,FALSE)</f>
        <v>30435.136717282337</v>
      </c>
      <c r="K488" s="67">
        <f>VLOOKUP($A488,DetailApr,'Data Setup-for-Lookup'!S$1,FALSE)</f>
        <v>30435.136717282337</v>
      </c>
    </row>
    <row r="489" spans="1:11" ht="15.75" x14ac:dyDescent="0.3">
      <c r="A489" t="s">
        <v>38</v>
      </c>
      <c r="B489">
        <v>28</v>
      </c>
      <c r="C489" t="s">
        <v>136</v>
      </c>
      <c r="D489" t="s">
        <v>121</v>
      </c>
      <c r="E489" t="s">
        <v>122</v>
      </c>
      <c r="F489" t="s">
        <v>123</v>
      </c>
      <c r="G489" s="67">
        <f>VLOOKUP($A490,Detail,'Data Setup-for-Lookup'!B$1,FALSE)</f>
        <v>16754.009999999998</v>
      </c>
      <c r="H489" s="67">
        <f>VLOOKUP($A489,DetailOct,'Data Setup-for-Lookup'!B$1,FALSE)</f>
        <v>12216.78</v>
      </c>
      <c r="I489" s="67"/>
      <c r="J489" s="67"/>
      <c r="K489" s="67">
        <f>VLOOKUP($A489,DetailApr,'Data Setup-for-Lookup'!B$1,FALSE)</f>
        <v>15004.18</v>
      </c>
    </row>
    <row r="490" spans="1:11" ht="15.75" x14ac:dyDescent="0.3">
      <c r="A490" t="s">
        <v>38</v>
      </c>
      <c r="B490">
        <v>28</v>
      </c>
      <c r="C490" t="s">
        <v>136</v>
      </c>
      <c r="D490" t="s">
        <v>121</v>
      </c>
      <c r="E490" t="s">
        <v>124</v>
      </c>
      <c r="F490" t="s">
        <v>1</v>
      </c>
      <c r="G490" s="67">
        <f>VLOOKUP($A491,Detail,'Data Setup-for-Lookup'!C$1,FALSE)</f>
        <v>2448.2199999999998</v>
      </c>
      <c r="H490" s="67">
        <f>VLOOKUP($A490,DetailOct,'Data Setup-for-Lookup'!$C$1,FALSE)</f>
        <v>411.25</v>
      </c>
      <c r="I490" s="67"/>
      <c r="J490" s="67"/>
      <c r="K490" s="67">
        <f>VLOOKUP($A490,DetailApr,'Data Setup-for-Lookup'!C$1,FALSE)</f>
        <v>1613.3</v>
      </c>
    </row>
    <row r="491" spans="1:11" ht="15.75" x14ac:dyDescent="0.3">
      <c r="A491" t="s">
        <v>38</v>
      </c>
      <c r="B491">
        <v>28</v>
      </c>
      <c r="C491" t="s">
        <v>136</v>
      </c>
      <c r="D491" t="s">
        <v>121</v>
      </c>
      <c r="E491" t="s">
        <v>124</v>
      </c>
      <c r="F491" t="s">
        <v>12</v>
      </c>
      <c r="G491" s="67">
        <f>VLOOKUP($A492,Detail,'Data Setup-for-Lookup'!D$1,FALSE)</f>
        <v>579.9</v>
      </c>
      <c r="H491" s="67">
        <f>VLOOKUP($A492,DetailOct,'Data Setup-for-Lookup'!$D$1,FALSE)</f>
        <v>97.17</v>
      </c>
      <c r="I491" s="67"/>
      <c r="J491" s="67"/>
      <c r="K491" s="67">
        <f>VLOOKUP($A491,DetailApr,'Data Setup-for-Lookup'!D$1,FALSE)</f>
        <v>152.88999999999999</v>
      </c>
    </row>
    <row r="492" spans="1:11" ht="15.75" x14ac:dyDescent="0.3">
      <c r="A492" t="s">
        <v>38</v>
      </c>
      <c r="B492">
        <v>28</v>
      </c>
      <c r="C492" t="s">
        <v>136</v>
      </c>
      <c r="D492" t="s">
        <v>121</v>
      </c>
      <c r="E492" t="s">
        <v>124</v>
      </c>
      <c r="F492" t="s">
        <v>13</v>
      </c>
      <c r="G492" s="67">
        <f>VLOOKUP($A493,Detail,'Data Setup-for-Lookup'!E$1,FALSE)</f>
        <v>2287.02</v>
      </c>
      <c r="H492" s="67">
        <f>VLOOKUP($A493,DetailOct,'Data Setup-for-Lookup'!$E$1,FALSE)</f>
        <v>0</v>
      </c>
      <c r="I492" s="67"/>
      <c r="J492" s="67"/>
      <c r="K492" s="67">
        <f>VLOOKUP($A492,DetailApr,'Data Setup-for-Lookup'!E$1,FALSE)</f>
        <v>182.41</v>
      </c>
    </row>
    <row r="493" spans="1:11" ht="15.75" x14ac:dyDescent="0.3">
      <c r="A493" t="s">
        <v>38</v>
      </c>
      <c r="B493">
        <v>28</v>
      </c>
      <c r="C493" t="s">
        <v>136</v>
      </c>
      <c r="D493" t="s">
        <v>121</v>
      </c>
      <c r="E493" t="s">
        <v>124</v>
      </c>
      <c r="F493" t="s">
        <v>75</v>
      </c>
      <c r="G493" s="67">
        <f>VLOOKUP($A494,Detail,'Data Setup-for-Lookup'!F$1,FALSE)</f>
        <v>405.44</v>
      </c>
      <c r="H493" s="67">
        <f>VLOOKUP($A494,DetailOct,'Data Setup-for-Lookup'!$F$1,FALSE)</f>
        <v>202.72</v>
      </c>
      <c r="I493" s="67"/>
      <c r="J493" s="67"/>
      <c r="K493" s="67">
        <f>VLOOKUP($A493,DetailApr,'Data Setup-for-Lookup'!F$1,FALSE)</f>
        <v>304.08</v>
      </c>
    </row>
    <row r="494" spans="1:11" ht="15.75" x14ac:dyDescent="0.3">
      <c r="A494" t="s">
        <v>38</v>
      </c>
      <c r="B494">
        <v>28</v>
      </c>
      <c r="C494" t="s">
        <v>136</v>
      </c>
      <c r="D494" t="s">
        <v>121</v>
      </c>
      <c r="E494" t="s">
        <v>2</v>
      </c>
      <c r="F494" t="s">
        <v>125</v>
      </c>
      <c r="G494" s="67">
        <f>VLOOKUP($A494,Detail,'Data Setup-for-Lookup'!$G$1,FALSE)</f>
        <v>3300</v>
      </c>
      <c r="H494" s="67">
        <f>VLOOKUP($A494,DetailOct,'Data Setup-for-Lookup'!$G$1,FALSE)</f>
        <v>2895</v>
      </c>
      <c r="I494" s="67"/>
      <c r="J494" s="67"/>
      <c r="K494" s="67">
        <f>VLOOKUP($A494,DetailApr,'Data Setup-for-Lookup'!G$1,FALSE)</f>
        <v>1500</v>
      </c>
    </row>
    <row r="495" spans="1:11" ht="15.75" x14ac:dyDescent="0.3">
      <c r="A495" t="s">
        <v>38</v>
      </c>
      <c r="B495">
        <v>28</v>
      </c>
      <c r="C495" t="s">
        <v>136</v>
      </c>
      <c r="D495" t="s">
        <v>121</v>
      </c>
      <c r="E495" t="s">
        <v>2</v>
      </c>
      <c r="F495" t="s">
        <v>126</v>
      </c>
      <c r="G495" s="67">
        <f>VLOOKUP($A495,Detail,'Data Setup-for-Lookup'!$H$1,FALSE)</f>
        <v>630</v>
      </c>
      <c r="H495" s="67">
        <f>VLOOKUP($A495,DetailOct,'Data Setup-for-Lookup'!$H$1,FALSE)</f>
        <v>210</v>
      </c>
      <c r="I495" s="67"/>
      <c r="J495" s="67"/>
      <c r="K495" s="67">
        <f>VLOOKUP($A495,DetailApr,'Data Setup-for-Lookup'!H$1,FALSE)</f>
        <v>0</v>
      </c>
    </row>
    <row r="496" spans="1:11" ht="15.75" x14ac:dyDescent="0.3">
      <c r="A496" t="s">
        <v>38</v>
      </c>
      <c r="B496">
        <v>28</v>
      </c>
      <c r="C496" t="s">
        <v>136</v>
      </c>
      <c r="D496" t="s">
        <v>121</v>
      </c>
      <c r="E496" t="s">
        <v>2</v>
      </c>
      <c r="F496" t="s">
        <v>127</v>
      </c>
      <c r="G496" s="67">
        <f>VLOOKUP($A496,Detail,'Data Setup-for-Lookup'!$I$1,FALSE)</f>
        <v>0</v>
      </c>
      <c r="H496" s="67">
        <f>VLOOKUP($A496,DetailOct,'Data Setup-for-Lookup'!$I$1,FALSE)</f>
        <v>0</v>
      </c>
      <c r="I496" s="67"/>
      <c r="J496" s="67"/>
      <c r="K496" s="67">
        <f>VLOOKUP($A496,DetailApr,'Data Setup-for-Lookup'!I$1,FALSE)</f>
        <v>0</v>
      </c>
    </row>
    <row r="497" spans="1:11" ht="15.75" x14ac:dyDescent="0.3">
      <c r="A497" t="s">
        <v>38</v>
      </c>
      <c r="B497">
        <v>28</v>
      </c>
      <c r="C497" t="s">
        <v>136</v>
      </c>
      <c r="D497" t="s">
        <v>121</v>
      </c>
      <c r="E497" t="s">
        <v>2</v>
      </c>
      <c r="F497" t="s">
        <v>128</v>
      </c>
      <c r="G497" s="67">
        <f>VLOOKUP($A497,Detail,'Data Setup-for-Lookup'!$J$1,FALSE)</f>
        <v>480</v>
      </c>
      <c r="H497" s="67">
        <f>VLOOKUP($A497,DetailOct,'Data Setup-for-Lookup'!$J$1,FALSE)</f>
        <v>0</v>
      </c>
      <c r="I497" s="67"/>
      <c r="J497" s="67"/>
      <c r="K497" s="67">
        <f>VLOOKUP($A497,DetailApr,'Data Setup-for-Lookup'!J$1,FALSE)</f>
        <v>645</v>
      </c>
    </row>
    <row r="498" spans="1:11" ht="15.75" x14ac:dyDescent="0.3">
      <c r="A498" t="s">
        <v>38</v>
      </c>
      <c r="B498">
        <v>28</v>
      </c>
      <c r="C498" t="s">
        <v>136</v>
      </c>
      <c r="D498" t="s">
        <v>121</v>
      </c>
      <c r="E498" t="s">
        <v>2</v>
      </c>
      <c r="F498" t="s">
        <v>129</v>
      </c>
      <c r="G498" s="67">
        <f>VLOOKUP($A498,Detail,'Data Setup-for-Lookup'!$K$1,FALSE)</f>
        <v>0</v>
      </c>
      <c r="H498" s="67">
        <f>VLOOKUP($A498,DetailOct,'Data Setup-for-Lookup'!$K$1,FALSE)</f>
        <v>0</v>
      </c>
      <c r="I498" s="67"/>
      <c r="J498" s="67"/>
      <c r="K498" s="67">
        <f>VLOOKUP($A498,DetailApr,'Data Setup-for-Lookup'!K$1,FALSE)</f>
        <v>0</v>
      </c>
    </row>
    <row r="499" spans="1:11" ht="15.75" x14ac:dyDescent="0.3">
      <c r="A499" t="s">
        <v>38</v>
      </c>
      <c r="B499">
        <v>28</v>
      </c>
      <c r="C499" t="s">
        <v>136</v>
      </c>
      <c r="D499" t="s">
        <v>121</v>
      </c>
      <c r="E499" t="s">
        <v>2</v>
      </c>
      <c r="F499" t="s">
        <v>130</v>
      </c>
      <c r="G499" s="67">
        <f>VLOOKUP($A499,Detail,'Data Setup-for-Lookup'!$L$1,FALSE)</f>
        <v>0</v>
      </c>
      <c r="H499" s="67">
        <f>VLOOKUP($A499,DetailOct,'Data Setup-for-Lookup'!$L$1,FALSE)</f>
        <v>0</v>
      </c>
      <c r="I499" s="67"/>
      <c r="J499" s="67"/>
      <c r="K499" s="67">
        <f>VLOOKUP($A499,DetailApr,'Data Setup-for-Lookup'!L$1,FALSE)</f>
        <v>0</v>
      </c>
    </row>
    <row r="500" spans="1:11" ht="15.75" x14ac:dyDescent="0.3">
      <c r="A500" t="s">
        <v>38</v>
      </c>
      <c r="B500">
        <v>28</v>
      </c>
      <c r="C500" t="s">
        <v>136</v>
      </c>
      <c r="D500" t="s">
        <v>121</v>
      </c>
      <c r="E500" t="s">
        <v>2</v>
      </c>
      <c r="F500" t="s">
        <v>131</v>
      </c>
      <c r="G500" s="67">
        <f>VLOOKUP($A500,Detail,'Data Setup-for-Lookup'!$M$1,FALSE)</f>
        <v>0</v>
      </c>
      <c r="H500" s="67">
        <f>VLOOKUP($A500,DetailOct,'Data Setup-for-Lookup'!$M$1,FALSE)</f>
        <v>0</v>
      </c>
      <c r="I500" s="67"/>
      <c r="J500" s="67"/>
      <c r="K500" s="67">
        <f>VLOOKUP($A500,DetailApr,'Data Setup-for-Lookup'!M$1,FALSE)</f>
        <v>0</v>
      </c>
    </row>
    <row r="501" spans="1:11" ht="15.75" x14ac:dyDescent="0.3">
      <c r="A501" t="s">
        <v>38</v>
      </c>
      <c r="B501">
        <v>28</v>
      </c>
      <c r="C501" t="s">
        <v>136</v>
      </c>
      <c r="D501" t="s">
        <v>121</v>
      </c>
      <c r="E501" t="s">
        <v>2</v>
      </c>
      <c r="F501" t="s">
        <v>132</v>
      </c>
      <c r="G501" s="67">
        <f>VLOOKUP($A501,Detail,'Data Setup-for-Lookup'!$N$1,FALSE)</f>
        <v>0</v>
      </c>
      <c r="H501" s="67">
        <f>VLOOKUP($A501,DetailOct,'Data Setup-for-Lookup'!$N$1,FALSE)</f>
        <v>0</v>
      </c>
      <c r="I501" s="67"/>
      <c r="J501" s="67"/>
      <c r="K501" s="67">
        <f>VLOOKUP($A501,DetailApr,'Data Setup-for-Lookup'!N$1,FALSE)</f>
        <v>0</v>
      </c>
    </row>
    <row r="502" spans="1:11" ht="15.75" x14ac:dyDescent="0.3">
      <c r="A502" t="s">
        <v>38</v>
      </c>
      <c r="B502">
        <v>28</v>
      </c>
      <c r="C502" t="s">
        <v>136</v>
      </c>
      <c r="D502" t="s">
        <v>121</v>
      </c>
      <c r="E502" t="s">
        <v>2</v>
      </c>
      <c r="F502" t="s">
        <v>133</v>
      </c>
      <c r="G502" s="67">
        <f>VLOOKUP($A502,Detail,'Data Setup-for-Lookup'!$O$1,FALSE)</f>
        <v>0</v>
      </c>
      <c r="H502" s="67">
        <f>VLOOKUP($A502,DetailOct,'Data Setup-for-Lookup'!$O$1,FALSE)</f>
        <v>0</v>
      </c>
      <c r="I502" s="67"/>
      <c r="J502" s="67"/>
      <c r="K502" s="67">
        <f>VLOOKUP($A502,DetailApr,'Data Setup-for-Lookup'!O$1,FALSE)</f>
        <v>0</v>
      </c>
    </row>
    <row r="503" spans="1:11" ht="15.75" x14ac:dyDescent="0.3">
      <c r="A503" t="s">
        <v>38</v>
      </c>
      <c r="B503">
        <v>28</v>
      </c>
      <c r="C503" t="s">
        <v>136</v>
      </c>
      <c r="D503" t="s">
        <v>121</v>
      </c>
      <c r="E503" t="s">
        <v>2</v>
      </c>
      <c r="F503" t="s">
        <v>134</v>
      </c>
      <c r="G503" s="67">
        <f>VLOOKUP($A503,Detail,'Data Setup-for-Lookup'!$P$1,FALSE)</f>
        <v>936.15</v>
      </c>
      <c r="H503" s="67">
        <f>VLOOKUP($A503,DetailOct,'Data Setup-for-Lookup'!$P$1,FALSE)</f>
        <v>11.94</v>
      </c>
      <c r="I503" s="67"/>
      <c r="J503" s="67"/>
      <c r="K503" s="67">
        <f>VLOOKUP($A503,DetailApr,'Data Setup-for-Lookup'!P$1,FALSE)</f>
        <v>467.46</v>
      </c>
    </row>
    <row r="504" spans="1:11" ht="15.75" x14ac:dyDescent="0.3">
      <c r="A504" t="s">
        <v>38</v>
      </c>
      <c r="B504">
        <v>28</v>
      </c>
      <c r="C504" t="s">
        <v>136</v>
      </c>
      <c r="D504" t="s">
        <v>121</v>
      </c>
      <c r="E504" t="s">
        <v>2</v>
      </c>
      <c r="F504" t="s">
        <v>10</v>
      </c>
      <c r="G504" s="67">
        <f>VLOOKUP($A504,Detail,'Data Setup-for-Lookup'!$Q$1,FALSE)</f>
        <v>0</v>
      </c>
      <c r="H504" s="67">
        <f>VLOOKUP($A504,DetailOct,'Data Setup-for-Lookup'!$Q$1,FALSE)</f>
        <v>0</v>
      </c>
      <c r="I504" s="67"/>
      <c r="J504" s="67"/>
      <c r="K504" s="67">
        <f>VLOOKUP($A504,DetailApr,'Data Setup-for-Lookup'!Q$1,FALSE)</f>
        <v>0</v>
      </c>
    </row>
    <row r="505" spans="1:11" ht="15.75" x14ac:dyDescent="0.3">
      <c r="A505" t="s">
        <v>38</v>
      </c>
      <c r="B505">
        <v>28</v>
      </c>
      <c r="C505" t="s">
        <v>136</v>
      </c>
      <c r="D505" t="s">
        <v>121</v>
      </c>
      <c r="E505" t="s">
        <v>135</v>
      </c>
      <c r="F505" t="s">
        <v>123</v>
      </c>
      <c r="G505" s="67">
        <f>VLOOKUP($A505,Detail,'Data Setup-for-Lookup'!$R$1,FALSE)</f>
        <v>5346.15</v>
      </c>
      <c r="H505" s="67">
        <f>VLOOKUP($A505,DetailOct,'Data Setup-for-Lookup'!$R$1,FALSE)</f>
        <v>3116.94</v>
      </c>
      <c r="I505" s="67"/>
      <c r="J505" s="67"/>
      <c r="K505" s="67">
        <f>VLOOKUP($A505,DetailApr,'Data Setup-for-Lookup'!R$1,FALSE)</f>
        <v>2612.46</v>
      </c>
    </row>
    <row r="506" spans="1:11" ht="15.75" x14ac:dyDescent="0.3">
      <c r="A506" t="s">
        <v>38</v>
      </c>
      <c r="B506">
        <v>28</v>
      </c>
      <c r="C506" t="s">
        <v>136</v>
      </c>
      <c r="D506" t="s">
        <v>186</v>
      </c>
      <c r="E506" t="s">
        <v>187</v>
      </c>
      <c r="F506" t="s">
        <v>123</v>
      </c>
      <c r="G506" s="67">
        <f>VLOOKUP($A506,Detail,'Data Setup-for-Lookup'!$S$1,FALSE)</f>
        <v>21716.84</v>
      </c>
      <c r="H506" s="67">
        <f>VLOOKUP($A506,DetailOct,'Data Setup-for-Lookup'!$S$1,FALSE)</f>
        <v>23339.18</v>
      </c>
      <c r="I506" s="67">
        <f>VLOOKUP($A506,DetailJan,'Data Setup-for-Lookup'!$S$1,FALSE)</f>
        <v>23582.6</v>
      </c>
      <c r="J506" s="67">
        <f>VLOOKUP($A506,DetailApr,'Data Setup-for-Lookup'!$S$1,FALSE)</f>
        <v>12522.104030688773</v>
      </c>
      <c r="K506" s="67">
        <f>VLOOKUP($A506,DetailApr,'Data Setup-for-Lookup'!S$1,FALSE)</f>
        <v>12522.104030688773</v>
      </c>
    </row>
    <row r="507" spans="1:11" ht="15.75" x14ac:dyDescent="0.3">
      <c r="A507" t="s">
        <v>39</v>
      </c>
      <c r="B507">
        <v>29</v>
      </c>
      <c r="C507" t="s">
        <v>136</v>
      </c>
      <c r="D507" t="s">
        <v>121</v>
      </c>
      <c r="E507" t="s">
        <v>122</v>
      </c>
      <c r="F507" t="s">
        <v>123</v>
      </c>
      <c r="G507" s="67">
        <f>VLOOKUP($A508,Detail,'Data Setup-for-Lookup'!B$1,FALSE)</f>
        <v>47745</v>
      </c>
      <c r="H507" s="67">
        <f>VLOOKUP($A507,DetailOct,'Data Setup-for-Lookup'!B$1,FALSE)</f>
        <v>42321</v>
      </c>
      <c r="I507" s="67"/>
      <c r="J507" s="67"/>
      <c r="K507" s="67">
        <f>VLOOKUP($A507,DetailApr,'Data Setup-for-Lookup'!B$1,FALSE)</f>
        <v>41081</v>
      </c>
    </row>
    <row r="508" spans="1:11" ht="15.75" x14ac:dyDescent="0.3">
      <c r="A508" t="s">
        <v>39</v>
      </c>
      <c r="B508">
        <v>29</v>
      </c>
      <c r="C508" t="s">
        <v>136</v>
      </c>
      <c r="D508" t="s">
        <v>121</v>
      </c>
      <c r="E508" t="s">
        <v>124</v>
      </c>
      <c r="F508" t="s">
        <v>1</v>
      </c>
      <c r="G508" s="67">
        <f>VLOOKUP($A509,Detail,'Data Setup-for-Lookup'!C$1,FALSE)</f>
        <v>11103</v>
      </c>
      <c r="H508" s="67">
        <f>VLOOKUP($A508,DetailOct,'Data Setup-for-Lookup'!$C$1,FALSE)</f>
        <v>8027</v>
      </c>
      <c r="I508" s="67"/>
      <c r="J508" s="67"/>
      <c r="K508" s="67">
        <f>VLOOKUP($A508,DetailApr,'Data Setup-for-Lookup'!C$1,FALSE)</f>
        <v>10925</v>
      </c>
    </row>
    <row r="509" spans="1:11" ht="15.75" x14ac:dyDescent="0.3">
      <c r="A509" t="s">
        <v>39</v>
      </c>
      <c r="B509">
        <v>29</v>
      </c>
      <c r="C509" t="s">
        <v>136</v>
      </c>
      <c r="D509" t="s">
        <v>121</v>
      </c>
      <c r="E509" t="s">
        <v>124</v>
      </c>
      <c r="F509" t="s">
        <v>12</v>
      </c>
      <c r="G509" s="67">
        <f>VLOOKUP($A510,Detail,'Data Setup-for-Lookup'!D$1,FALSE)</f>
        <v>1386</v>
      </c>
      <c r="H509" s="67">
        <f>VLOOKUP($A510,DetailOct,'Data Setup-for-Lookup'!$D$1,FALSE)</f>
        <v>8307</v>
      </c>
      <c r="I509" s="67"/>
      <c r="J509" s="67"/>
      <c r="K509" s="67">
        <f>VLOOKUP($A509,DetailApr,'Data Setup-for-Lookup'!D$1,FALSE)</f>
        <v>4122</v>
      </c>
    </row>
    <row r="510" spans="1:11" ht="15.75" x14ac:dyDescent="0.3">
      <c r="A510" t="s">
        <v>39</v>
      </c>
      <c r="B510">
        <v>29</v>
      </c>
      <c r="C510" t="s">
        <v>136</v>
      </c>
      <c r="D510" t="s">
        <v>121</v>
      </c>
      <c r="E510" t="s">
        <v>124</v>
      </c>
      <c r="F510" t="s">
        <v>13</v>
      </c>
      <c r="G510" s="67">
        <f>VLOOKUP($A511,Detail,'Data Setup-for-Lookup'!E$1,FALSE)</f>
        <v>2315</v>
      </c>
      <c r="H510" s="67">
        <f>VLOOKUP($A511,DetailOct,'Data Setup-for-Lookup'!$E$1,FALSE)</f>
        <v>1157</v>
      </c>
      <c r="I510" s="67"/>
      <c r="J510" s="67"/>
      <c r="K510" s="67">
        <f>VLOOKUP($A510,DetailApr,'Data Setup-for-Lookup'!E$1,FALSE)</f>
        <v>1157</v>
      </c>
    </row>
    <row r="511" spans="1:11" ht="15.75" x14ac:dyDescent="0.3">
      <c r="A511" t="s">
        <v>39</v>
      </c>
      <c r="B511">
        <v>29</v>
      </c>
      <c r="C511" t="s">
        <v>136</v>
      </c>
      <c r="D511" t="s">
        <v>121</v>
      </c>
      <c r="E511" t="s">
        <v>124</v>
      </c>
      <c r="F511" t="s">
        <v>75</v>
      </c>
      <c r="G511" s="67">
        <f>VLOOKUP($A512,Detail,'Data Setup-for-Lookup'!F$1,FALSE)</f>
        <v>0</v>
      </c>
      <c r="H511" s="67">
        <f>VLOOKUP($A512,DetailOct,'Data Setup-for-Lookup'!$F$1,FALSE)</f>
        <v>0</v>
      </c>
      <c r="I511" s="67"/>
      <c r="J511" s="67"/>
      <c r="K511" s="67">
        <f>VLOOKUP($A511,DetailApr,'Data Setup-for-Lookup'!F$1,FALSE)</f>
        <v>0</v>
      </c>
    </row>
    <row r="512" spans="1:11" ht="15.75" x14ac:dyDescent="0.3">
      <c r="A512" t="s">
        <v>39</v>
      </c>
      <c r="B512">
        <v>29</v>
      </c>
      <c r="C512" t="s">
        <v>136</v>
      </c>
      <c r="D512" t="s">
        <v>121</v>
      </c>
      <c r="E512" t="s">
        <v>2</v>
      </c>
      <c r="F512" t="s">
        <v>125</v>
      </c>
      <c r="G512" s="67">
        <f>VLOOKUP($A512,Detail,'Data Setup-for-Lookup'!$G$1,FALSE)</f>
        <v>48300</v>
      </c>
      <c r="H512" s="67">
        <f>VLOOKUP($A512,DetailOct,'Data Setup-for-Lookup'!$G$1,FALSE)</f>
        <v>43725</v>
      </c>
      <c r="I512" s="67"/>
      <c r="J512" s="67"/>
      <c r="K512" s="67">
        <f>VLOOKUP($A512,DetailApr,'Data Setup-for-Lookup'!G$1,FALSE)</f>
        <v>45810</v>
      </c>
    </row>
    <row r="513" spans="1:11" ht="15.75" x14ac:dyDescent="0.3">
      <c r="A513" t="s">
        <v>39</v>
      </c>
      <c r="B513">
        <v>29</v>
      </c>
      <c r="C513" t="s">
        <v>136</v>
      </c>
      <c r="D513" t="s">
        <v>121</v>
      </c>
      <c r="E513" t="s">
        <v>2</v>
      </c>
      <c r="F513" t="s">
        <v>126</v>
      </c>
      <c r="G513" s="67">
        <f>VLOOKUP($A513,Detail,'Data Setup-for-Lookup'!$H$1,FALSE)</f>
        <v>7950</v>
      </c>
      <c r="H513" s="67">
        <f>VLOOKUP($A513,DetailOct,'Data Setup-for-Lookup'!$H$1,FALSE)</f>
        <v>11520</v>
      </c>
      <c r="I513" s="67"/>
      <c r="J513" s="67"/>
      <c r="K513" s="67">
        <f>VLOOKUP($A513,DetailApr,'Data Setup-for-Lookup'!H$1,FALSE)</f>
        <v>8340</v>
      </c>
    </row>
    <row r="514" spans="1:11" ht="15.75" x14ac:dyDescent="0.3">
      <c r="A514" t="s">
        <v>39</v>
      </c>
      <c r="B514">
        <v>29</v>
      </c>
      <c r="C514" t="s">
        <v>136</v>
      </c>
      <c r="D514" t="s">
        <v>121</v>
      </c>
      <c r="E514" t="s">
        <v>2</v>
      </c>
      <c r="F514" t="s">
        <v>127</v>
      </c>
      <c r="G514" s="67">
        <f>VLOOKUP($A514,Detail,'Data Setup-for-Lookup'!$I$1,FALSE)</f>
        <v>0</v>
      </c>
      <c r="H514" s="67">
        <f>VLOOKUP($A514,DetailOct,'Data Setup-for-Lookup'!$I$1,FALSE)</f>
        <v>0</v>
      </c>
      <c r="I514" s="67"/>
      <c r="J514" s="67"/>
      <c r="K514" s="67">
        <f>VLOOKUP($A514,DetailApr,'Data Setup-for-Lookup'!I$1,FALSE)</f>
        <v>0</v>
      </c>
    </row>
    <row r="515" spans="1:11" ht="15.75" x14ac:dyDescent="0.3">
      <c r="A515" t="s">
        <v>39</v>
      </c>
      <c r="B515">
        <v>29</v>
      </c>
      <c r="C515" t="s">
        <v>136</v>
      </c>
      <c r="D515" t="s">
        <v>121</v>
      </c>
      <c r="E515" t="s">
        <v>2</v>
      </c>
      <c r="F515" t="s">
        <v>128</v>
      </c>
      <c r="G515" s="67">
        <f>VLOOKUP($A515,Detail,'Data Setup-for-Lookup'!$J$1,FALSE)</f>
        <v>1500</v>
      </c>
      <c r="H515" s="67">
        <f>VLOOKUP($A515,DetailOct,'Data Setup-for-Lookup'!$J$1,FALSE)</f>
        <v>30</v>
      </c>
      <c r="I515" s="67"/>
      <c r="J515" s="67"/>
      <c r="K515" s="67">
        <f>VLOOKUP($A515,DetailApr,'Data Setup-for-Lookup'!J$1,FALSE)</f>
        <v>1755</v>
      </c>
    </row>
    <row r="516" spans="1:11" ht="15.75" x14ac:dyDescent="0.3">
      <c r="A516" t="s">
        <v>39</v>
      </c>
      <c r="B516">
        <v>29</v>
      </c>
      <c r="C516" t="s">
        <v>136</v>
      </c>
      <c r="D516" t="s">
        <v>121</v>
      </c>
      <c r="E516" t="s">
        <v>2</v>
      </c>
      <c r="F516" t="s">
        <v>129</v>
      </c>
      <c r="G516" s="67">
        <f>VLOOKUP($A516,Detail,'Data Setup-for-Lookup'!$K$1,FALSE)</f>
        <v>1380</v>
      </c>
      <c r="H516" s="67">
        <f>VLOOKUP($A516,DetailOct,'Data Setup-for-Lookup'!$K$1,FALSE)</f>
        <v>3090</v>
      </c>
      <c r="I516" s="67"/>
      <c r="J516" s="67"/>
      <c r="K516" s="67">
        <f>VLOOKUP($A516,DetailApr,'Data Setup-for-Lookup'!K$1,FALSE)</f>
        <v>3330</v>
      </c>
    </row>
    <row r="517" spans="1:11" ht="15.75" x14ac:dyDescent="0.3">
      <c r="A517" t="s">
        <v>39</v>
      </c>
      <c r="B517">
        <v>29</v>
      </c>
      <c r="C517" t="s">
        <v>136</v>
      </c>
      <c r="D517" t="s">
        <v>121</v>
      </c>
      <c r="E517" t="s">
        <v>2</v>
      </c>
      <c r="F517" t="s">
        <v>130</v>
      </c>
      <c r="G517" s="67">
        <f>VLOOKUP($A517,Detail,'Data Setup-for-Lookup'!$L$1,FALSE)</f>
        <v>0</v>
      </c>
      <c r="H517" s="67">
        <f>VLOOKUP($A517,DetailOct,'Data Setup-for-Lookup'!$L$1,FALSE)</f>
        <v>0</v>
      </c>
      <c r="I517" s="67"/>
      <c r="J517" s="67"/>
      <c r="K517" s="67">
        <f>VLOOKUP($A517,DetailApr,'Data Setup-for-Lookup'!L$1,FALSE)</f>
        <v>0</v>
      </c>
    </row>
    <row r="518" spans="1:11" ht="15.75" x14ac:dyDescent="0.3">
      <c r="A518" t="s">
        <v>39</v>
      </c>
      <c r="B518">
        <v>29</v>
      </c>
      <c r="C518" t="s">
        <v>136</v>
      </c>
      <c r="D518" t="s">
        <v>121</v>
      </c>
      <c r="E518" t="s">
        <v>2</v>
      </c>
      <c r="F518" t="s">
        <v>131</v>
      </c>
      <c r="G518" s="67">
        <f>VLOOKUP($A518,Detail,'Data Setup-for-Lookup'!$M$1,FALSE)</f>
        <v>0</v>
      </c>
      <c r="H518" s="67">
        <f>VLOOKUP($A518,DetailOct,'Data Setup-for-Lookup'!$M$1,FALSE)</f>
        <v>0</v>
      </c>
      <c r="I518" s="67"/>
      <c r="J518" s="67"/>
      <c r="K518" s="67">
        <f>VLOOKUP($A518,DetailApr,'Data Setup-for-Lookup'!M$1,FALSE)</f>
        <v>0</v>
      </c>
    </row>
    <row r="519" spans="1:11" ht="15.75" x14ac:dyDescent="0.3">
      <c r="A519" t="s">
        <v>39</v>
      </c>
      <c r="B519">
        <v>29</v>
      </c>
      <c r="C519" t="s">
        <v>136</v>
      </c>
      <c r="D519" t="s">
        <v>121</v>
      </c>
      <c r="E519" t="s">
        <v>2</v>
      </c>
      <c r="F519" t="s">
        <v>132</v>
      </c>
      <c r="G519" s="67">
        <f>VLOOKUP($A519,Detail,'Data Setup-for-Lookup'!$N$1,FALSE)</f>
        <v>1784</v>
      </c>
      <c r="H519" s="67">
        <f>VLOOKUP($A519,DetailOct,'Data Setup-for-Lookup'!$N$1,FALSE)</f>
        <v>826</v>
      </c>
      <c r="I519" s="67"/>
      <c r="J519" s="67"/>
      <c r="K519" s="67">
        <f>VLOOKUP($A519,DetailApr,'Data Setup-for-Lookup'!N$1,FALSE)</f>
        <v>1091</v>
      </c>
    </row>
    <row r="520" spans="1:11" ht="15.75" x14ac:dyDescent="0.3">
      <c r="A520" t="s">
        <v>39</v>
      </c>
      <c r="B520">
        <v>29</v>
      </c>
      <c r="C520" t="s">
        <v>136</v>
      </c>
      <c r="D520" t="s">
        <v>121</v>
      </c>
      <c r="E520" t="s">
        <v>2</v>
      </c>
      <c r="F520" t="s">
        <v>133</v>
      </c>
      <c r="G520" s="67">
        <f>VLOOKUP($A520,Detail,'Data Setup-for-Lookup'!$O$1,FALSE)</f>
        <v>0</v>
      </c>
      <c r="H520" s="67">
        <f>VLOOKUP($A520,DetailOct,'Data Setup-for-Lookup'!$O$1,FALSE)</f>
        <v>0</v>
      </c>
      <c r="I520" s="67"/>
      <c r="J520" s="67"/>
      <c r="K520" s="67">
        <f>VLOOKUP($A520,DetailApr,'Data Setup-for-Lookup'!O$1,FALSE)</f>
        <v>0</v>
      </c>
    </row>
    <row r="521" spans="1:11" ht="15.75" x14ac:dyDescent="0.3">
      <c r="A521" t="s">
        <v>39</v>
      </c>
      <c r="B521">
        <v>29</v>
      </c>
      <c r="C521" t="s">
        <v>136</v>
      </c>
      <c r="D521" t="s">
        <v>121</v>
      </c>
      <c r="E521" t="s">
        <v>2</v>
      </c>
      <c r="F521" t="s">
        <v>134</v>
      </c>
      <c r="G521" s="67">
        <f>VLOOKUP($A521,Detail,'Data Setup-for-Lookup'!$P$1,FALSE)</f>
        <v>0</v>
      </c>
      <c r="H521" s="67">
        <f>VLOOKUP($A521,DetailOct,'Data Setup-for-Lookup'!$P$1,FALSE)</f>
        <v>0</v>
      </c>
      <c r="I521" s="67"/>
      <c r="J521" s="67"/>
      <c r="K521" s="67">
        <f>VLOOKUP($A521,DetailApr,'Data Setup-for-Lookup'!P$1,FALSE)</f>
        <v>0</v>
      </c>
    </row>
    <row r="522" spans="1:11" ht="15.75" x14ac:dyDescent="0.3">
      <c r="A522" t="s">
        <v>39</v>
      </c>
      <c r="B522">
        <v>29</v>
      </c>
      <c r="C522" t="s">
        <v>136</v>
      </c>
      <c r="D522" t="s">
        <v>121</v>
      </c>
      <c r="E522" t="s">
        <v>2</v>
      </c>
      <c r="F522" t="s">
        <v>10</v>
      </c>
      <c r="G522" s="67">
        <f>VLOOKUP($A522,Detail,'Data Setup-for-Lookup'!$Q$1,FALSE)</f>
        <v>0</v>
      </c>
      <c r="H522" s="67">
        <f>VLOOKUP($A522,DetailOct,'Data Setup-for-Lookup'!$Q$1,FALSE)</f>
        <v>0</v>
      </c>
      <c r="I522" s="67"/>
      <c r="J522" s="67"/>
      <c r="K522" s="67">
        <f>VLOOKUP($A522,DetailApr,'Data Setup-for-Lookup'!Q$1,FALSE)</f>
        <v>0</v>
      </c>
    </row>
    <row r="523" spans="1:11" ht="15.75" x14ac:dyDescent="0.3">
      <c r="A523" t="s">
        <v>39</v>
      </c>
      <c r="B523">
        <v>29</v>
      </c>
      <c r="C523" t="s">
        <v>136</v>
      </c>
      <c r="D523" t="s">
        <v>121</v>
      </c>
      <c r="E523" t="s">
        <v>135</v>
      </c>
      <c r="F523" t="s">
        <v>123</v>
      </c>
      <c r="G523" s="67">
        <f>VLOOKUP($A523,Detail,'Data Setup-for-Lookup'!$R$1,FALSE)</f>
        <v>60914</v>
      </c>
      <c r="H523" s="67">
        <f>VLOOKUP($A523,DetailOct,'Data Setup-for-Lookup'!$R$1,FALSE)</f>
        <v>59191</v>
      </c>
      <c r="I523" s="67"/>
      <c r="J523" s="67"/>
      <c r="K523" s="67">
        <f>VLOOKUP($A523,DetailApr,'Data Setup-for-Lookup'!R$1,FALSE)</f>
        <v>60326</v>
      </c>
    </row>
    <row r="524" spans="1:11" ht="15.75" x14ac:dyDescent="0.3">
      <c r="A524" t="s">
        <v>39</v>
      </c>
      <c r="B524">
        <v>29</v>
      </c>
      <c r="C524" t="s">
        <v>136</v>
      </c>
      <c r="D524" t="s">
        <v>186</v>
      </c>
      <c r="E524" t="s">
        <v>187</v>
      </c>
      <c r="F524" t="s">
        <v>123</v>
      </c>
      <c r="G524" s="67">
        <f>VLOOKUP($A524,Detail,'Data Setup-for-Lookup'!$S$1,FALSE)</f>
        <v>103261.17</v>
      </c>
      <c r="H524" s="67">
        <f>VLOOKUP($A524,DetailOct,'Data Setup-for-Lookup'!$S$1,FALSE)</f>
        <v>130810.5</v>
      </c>
      <c r="I524" s="67">
        <f>VLOOKUP($A524,DetailJan,'Data Setup-for-Lookup'!$S$1,FALSE)</f>
        <v>114293.92</v>
      </c>
      <c r="J524" s="67">
        <f>VLOOKUP($A524,DetailApr,'Data Setup-for-Lookup'!$S$1,FALSE)</f>
        <v>125836.31563857467</v>
      </c>
      <c r="K524" s="67">
        <f>VLOOKUP($A524,DetailApr,'Data Setup-for-Lookup'!S$1,FALSE)</f>
        <v>125836.31563857467</v>
      </c>
    </row>
    <row r="525" spans="1:11" ht="15.75" x14ac:dyDescent="0.3">
      <c r="A525" t="s">
        <v>40</v>
      </c>
      <c r="B525">
        <v>30</v>
      </c>
      <c r="C525" t="s">
        <v>136</v>
      </c>
      <c r="D525" t="s">
        <v>121</v>
      </c>
      <c r="E525" t="s">
        <v>122</v>
      </c>
      <c r="F525" t="s">
        <v>123</v>
      </c>
      <c r="G525" s="67">
        <f>VLOOKUP($A526,Detail,'Data Setup-for-Lookup'!B$1,FALSE)</f>
        <v>3707.36</v>
      </c>
      <c r="H525" s="67">
        <f>VLOOKUP($A525,DetailOct,'Data Setup-for-Lookup'!B$1,FALSE)</f>
        <v>2739.02</v>
      </c>
      <c r="I525" s="67"/>
      <c r="J525" s="67"/>
      <c r="K525" s="67">
        <f>VLOOKUP($A525,DetailApr,'Data Setup-for-Lookup'!B$1,FALSE)</f>
        <v>3083.63</v>
      </c>
    </row>
    <row r="526" spans="1:11" ht="15.75" x14ac:dyDescent="0.3">
      <c r="A526" t="s">
        <v>40</v>
      </c>
      <c r="B526">
        <v>30</v>
      </c>
      <c r="C526" t="s">
        <v>136</v>
      </c>
      <c r="D526" t="s">
        <v>121</v>
      </c>
      <c r="E526" t="s">
        <v>124</v>
      </c>
      <c r="F526" t="s">
        <v>1</v>
      </c>
      <c r="G526" s="67">
        <f>VLOOKUP($A527,Detail,'Data Setup-for-Lookup'!C$1,FALSE)</f>
        <v>159.33000000000001</v>
      </c>
      <c r="H526" s="67">
        <f>VLOOKUP($A526,DetailOct,'Data Setup-for-Lookup'!$C$1,FALSE)</f>
        <v>209.15</v>
      </c>
      <c r="I526" s="67"/>
      <c r="J526" s="67"/>
      <c r="K526" s="67">
        <f>VLOOKUP($A526,DetailApr,'Data Setup-for-Lookup'!C$1,FALSE)</f>
        <v>128</v>
      </c>
    </row>
    <row r="527" spans="1:11" ht="15.75" x14ac:dyDescent="0.3">
      <c r="A527" t="s">
        <v>40</v>
      </c>
      <c r="B527">
        <v>30</v>
      </c>
      <c r="C527" t="s">
        <v>136</v>
      </c>
      <c r="D527" t="s">
        <v>121</v>
      </c>
      <c r="E527" t="s">
        <v>124</v>
      </c>
      <c r="F527" t="s">
        <v>12</v>
      </c>
      <c r="G527" s="67">
        <f>VLOOKUP($A528,Detail,'Data Setup-for-Lookup'!D$1,FALSE)</f>
        <v>0</v>
      </c>
      <c r="H527" s="67">
        <f>VLOOKUP($A528,DetailOct,'Data Setup-for-Lookup'!$D$1,FALSE)</f>
        <v>0</v>
      </c>
      <c r="I527" s="67"/>
      <c r="J527" s="67"/>
      <c r="K527" s="67">
        <f>VLOOKUP($A527,DetailApr,'Data Setup-for-Lookup'!D$1,FALSE)</f>
        <v>317.38</v>
      </c>
    </row>
    <row r="528" spans="1:11" ht="15.75" x14ac:dyDescent="0.3">
      <c r="A528" t="s">
        <v>40</v>
      </c>
      <c r="B528">
        <v>30</v>
      </c>
      <c r="C528" t="s">
        <v>136</v>
      </c>
      <c r="D528" t="s">
        <v>121</v>
      </c>
      <c r="E528" t="s">
        <v>124</v>
      </c>
      <c r="F528" t="s">
        <v>13</v>
      </c>
      <c r="G528" s="67">
        <f>VLOOKUP($A529,Detail,'Data Setup-for-Lookup'!E$1,FALSE)</f>
        <v>0</v>
      </c>
      <c r="H528" s="67">
        <f>VLOOKUP($A529,DetailOct,'Data Setup-for-Lookup'!$E$1,FALSE)</f>
        <v>2.02</v>
      </c>
      <c r="I528" s="67"/>
      <c r="J528" s="67"/>
      <c r="K528" s="67">
        <f>VLOOKUP($A528,DetailApr,'Data Setup-for-Lookup'!E$1,FALSE)</f>
        <v>0</v>
      </c>
    </row>
    <row r="529" spans="1:11" ht="15.75" x14ac:dyDescent="0.3">
      <c r="A529" t="s">
        <v>40</v>
      </c>
      <c r="B529">
        <v>30</v>
      </c>
      <c r="C529" t="s">
        <v>136</v>
      </c>
      <c r="D529" t="s">
        <v>121</v>
      </c>
      <c r="E529" t="s">
        <v>124</v>
      </c>
      <c r="F529" t="s">
        <v>75</v>
      </c>
      <c r="G529" s="67">
        <f>VLOOKUP($A530,Detail,'Data Setup-for-Lookup'!F$1,FALSE)</f>
        <v>0</v>
      </c>
      <c r="H529" s="67">
        <f>VLOOKUP($A530,DetailOct,'Data Setup-for-Lookup'!$F$1,FALSE)</f>
        <v>0</v>
      </c>
      <c r="I529" s="67"/>
      <c r="J529" s="67"/>
      <c r="K529" s="67">
        <f>VLOOKUP($A529,DetailApr,'Data Setup-for-Lookup'!F$1,FALSE)</f>
        <v>0</v>
      </c>
    </row>
    <row r="530" spans="1:11" ht="15.75" x14ac:dyDescent="0.3">
      <c r="A530" t="s">
        <v>40</v>
      </c>
      <c r="B530">
        <v>30</v>
      </c>
      <c r="C530" t="s">
        <v>136</v>
      </c>
      <c r="D530" t="s">
        <v>121</v>
      </c>
      <c r="E530" t="s">
        <v>2</v>
      </c>
      <c r="F530" t="s">
        <v>125</v>
      </c>
      <c r="G530" s="67">
        <f>VLOOKUP($A530,Detail,'Data Setup-for-Lookup'!$G$1,FALSE)</f>
        <v>765</v>
      </c>
      <c r="H530" s="67">
        <f>VLOOKUP($A530,DetailOct,'Data Setup-for-Lookup'!$G$1,FALSE)</f>
        <v>450</v>
      </c>
      <c r="I530" s="67"/>
      <c r="J530" s="67"/>
      <c r="K530" s="67">
        <f>VLOOKUP($A530,DetailApr,'Data Setup-for-Lookup'!G$1,FALSE)</f>
        <v>645</v>
      </c>
    </row>
    <row r="531" spans="1:11" ht="15.75" x14ac:dyDescent="0.3">
      <c r="A531" t="s">
        <v>40</v>
      </c>
      <c r="B531">
        <v>30</v>
      </c>
      <c r="C531" t="s">
        <v>136</v>
      </c>
      <c r="D531" t="s">
        <v>121</v>
      </c>
      <c r="E531" t="s">
        <v>2</v>
      </c>
      <c r="F531" t="s">
        <v>126</v>
      </c>
      <c r="G531" s="67">
        <f>VLOOKUP($A531,Detail,'Data Setup-for-Lookup'!$H$1,FALSE)</f>
        <v>120</v>
      </c>
      <c r="H531" s="67">
        <f>VLOOKUP($A531,DetailOct,'Data Setup-for-Lookup'!$H$1,FALSE)</f>
        <v>210</v>
      </c>
      <c r="I531" s="67"/>
      <c r="J531" s="67"/>
      <c r="K531" s="67">
        <f>VLOOKUP($A531,DetailApr,'Data Setup-for-Lookup'!H$1,FALSE)</f>
        <v>300</v>
      </c>
    </row>
    <row r="532" spans="1:11" ht="15.75" x14ac:dyDescent="0.3">
      <c r="A532" t="s">
        <v>40</v>
      </c>
      <c r="B532">
        <v>30</v>
      </c>
      <c r="C532" t="s">
        <v>136</v>
      </c>
      <c r="D532" t="s">
        <v>121</v>
      </c>
      <c r="E532" t="s">
        <v>2</v>
      </c>
      <c r="F532" t="s">
        <v>127</v>
      </c>
      <c r="G532" s="67">
        <f>VLOOKUP($A532,Detail,'Data Setup-for-Lookup'!$I$1,FALSE)</f>
        <v>0</v>
      </c>
      <c r="H532" s="67">
        <f>VLOOKUP($A532,DetailOct,'Data Setup-for-Lookup'!$I$1,FALSE)</f>
        <v>0</v>
      </c>
      <c r="I532" s="67"/>
      <c r="J532" s="67"/>
      <c r="K532" s="67">
        <f>VLOOKUP($A532,DetailApr,'Data Setup-for-Lookup'!I$1,FALSE)</f>
        <v>0</v>
      </c>
    </row>
    <row r="533" spans="1:11" ht="15.75" x14ac:dyDescent="0.3">
      <c r="A533" t="s">
        <v>40</v>
      </c>
      <c r="B533">
        <v>30</v>
      </c>
      <c r="C533" t="s">
        <v>136</v>
      </c>
      <c r="D533" t="s">
        <v>121</v>
      </c>
      <c r="E533" t="s">
        <v>2</v>
      </c>
      <c r="F533" t="s">
        <v>128</v>
      </c>
      <c r="G533" s="67">
        <f>VLOOKUP($A533,Detail,'Data Setup-for-Lookup'!$J$1,FALSE)</f>
        <v>0</v>
      </c>
      <c r="H533" s="67">
        <f>VLOOKUP($A533,DetailOct,'Data Setup-for-Lookup'!$J$1,FALSE)</f>
        <v>0</v>
      </c>
      <c r="I533" s="67"/>
      <c r="J533" s="67"/>
      <c r="K533" s="67">
        <f>VLOOKUP($A533,DetailApr,'Data Setup-for-Lookup'!J$1,FALSE)</f>
        <v>0</v>
      </c>
    </row>
    <row r="534" spans="1:11" ht="15.75" x14ac:dyDescent="0.3">
      <c r="A534" t="s">
        <v>40</v>
      </c>
      <c r="B534">
        <v>30</v>
      </c>
      <c r="C534" t="s">
        <v>136</v>
      </c>
      <c r="D534" t="s">
        <v>121</v>
      </c>
      <c r="E534" t="s">
        <v>2</v>
      </c>
      <c r="F534" t="s">
        <v>129</v>
      </c>
      <c r="G534" s="67">
        <f>VLOOKUP($A534,Detail,'Data Setup-for-Lookup'!$K$1,FALSE)</f>
        <v>0</v>
      </c>
      <c r="H534" s="67">
        <f>VLOOKUP($A534,DetailOct,'Data Setup-for-Lookup'!$K$1,FALSE)</f>
        <v>0</v>
      </c>
      <c r="I534" s="67"/>
      <c r="J534" s="67"/>
      <c r="K534" s="67">
        <f>VLOOKUP($A534,DetailApr,'Data Setup-for-Lookup'!K$1,FALSE)</f>
        <v>0</v>
      </c>
    </row>
    <row r="535" spans="1:11" ht="15.75" x14ac:dyDescent="0.3">
      <c r="A535" t="s">
        <v>40</v>
      </c>
      <c r="B535">
        <v>30</v>
      </c>
      <c r="C535" t="s">
        <v>136</v>
      </c>
      <c r="D535" t="s">
        <v>121</v>
      </c>
      <c r="E535" t="s">
        <v>2</v>
      </c>
      <c r="F535" t="s">
        <v>130</v>
      </c>
      <c r="G535" s="67">
        <f>VLOOKUP($A535,Detail,'Data Setup-for-Lookup'!$L$1,FALSE)</f>
        <v>0</v>
      </c>
      <c r="H535" s="67">
        <f>VLOOKUP($A535,DetailOct,'Data Setup-for-Lookup'!$L$1,FALSE)</f>
        <v>0</v>
      </c>
      <c r="I535" s="67"/>
      <c r="J535" s="67"/>
      <c r="K535" s="67">
        <f>VLOOKUP($A535,DetailApr,'Data Setup-for-Lookup'!L$1,FALSE)</f>
        <v>0</v>
      </c>
    </row>
    <row r="536" spans="1:11" ht="15.75" x14ac:dyDescent="0.3">
      <c r="A536" t="s">
        <v>40</v>
      </c>
      <c r="B536">
        <v>30</v>
      </c>
      <c r="C536" t="s">
        <v>136</v>
      </c>
      <c r="D536" t="s">
        <v>121</v>
      </c>
      <c r="E536" t="s">
        <v>2</v>
      </c>
      <c r="F536" t="s">
        <v>131</v>
      </c>
      <c r="G536" s="67">
        <f>VLOOKUP($A536,Detail,'Data Setup-for-Lookup'!$M$1,FALSE)</f>
        <v>0</v>
      </c>
      <c r="H536" s="67">
        <f>VLOOKUP($A536,DetailOct,'Data Setup-for-Lookup'!$M$1,FALSE)</f>
        <v>0</v>
      </c>
      <c r="I536" s="67"/>
      <c r="J536" s="67"/>
      <c r="K536" s="67">
        <f>VLOOKUP($A536,DetailApr,'Data Setup-for-Lookup'!M$1,FALSE)</f>
        <v>0</v>
      </c>
    </row>
    <row r="537" spans="1:11" ht="15.75" x14ac:dyDescent="0.3">
      <c r="A537" t="s">
        <v>40</v>
      </c>
      <c r="B537">
        <v>30</v>
      </c>
      <c r="C537" t="s">
        <v>136</v>
      </c>
      <c r="D537" t="s">
        <v>121</v>
      </c>
      <c r="E537" t="s">
        <v>2</v>
      </c>
      <c r="F537" t="s">
        <v>132</v>
      </c>
      <c r="G537" s="67">
        <f>VLOOKUP($A537,Detail,'Data Setup-for-Lookup'!$N$1,FALSE)</f>
        <v>0</v>
      </c>
      <c r="H537" s="67">
        <f>VLOOKUP($A537,DetailOct,'Data Setup-for-Lookup'!$N$1,FALSE)</f>
        <v>0</v>
      </c>
      <c r="I537" s="67"/>
      <c r="J537" s="67"/>
      <c r="K537" s="67">
        <f>VLOOKUP($A537,DetailApr,'Data Setup-for-Lookup'!N$1,FALSE)</f>
        <v>0</v>
      </c>
    </row>
    <row r="538" spans="1:11" ht="15.75" x14ac:dyDescent="0.3">
      <c r="A538" t="s">
        <v>40</v>
      </c>
      <c r="B538">
        <v>30</v>
      </c>
      <c r="C538" t="s">
        <v>136</v>
      </c>
      <c r="D538" t="s">
        <v>121</v>
      </c>
      <c r="E538" t="s">
        <v>2</v>
      </c>
      <c r="F538" t="s">
        <v>133</v>
      </c>
      <c r="G538" s="67">
        <f>VLOOKUP($A538,Detail,'Data Setup-for-Lookup'!$O$1,FALSE)</f>
        <v>0</v>
      </c>
      <c r="H538" s="67">
        <f>VLOOKUP($A538,DetailOct,'Data Setup-for-Lookup'!$O$1,FALSE)</f>
        <v>0</v>
      </c>
      <c r="I538" s="67"/>
      <c r="J538" s="67"/>
      <c r="K538" s="67">
        <f>VLOOKUP($A538,DetailApr,'Data Setup-for-Lookup'!O$1,FALSE)</f>
        <v>0</v>
      </c>
    </row>
    <row r="539" spans="1:11" ht="15.75" x14ac:dyDescent="0.3">
      <c r="A539" t="s">
        <v>40</v>
      </c>
      <c r="B539">
        <v>30</v>
      </c>
      <c r="C539" t="s">
        <v>136</v>
      </c>
      <c r="D539" t="s">
        <v>121</v>
      </c>
      <c r="E539" t="s">
        <v>2</v>
      </c>
      <c r="F539" t="s">
        <v>134</v>
      </c>
      <c r="G539" s="67">
        <f>VLOOKUP($A539,Detail,'Data Setup-for-Lookup'!$P$1,FALSE)</f>
        <v>0</v>
      </c>
      <c r="H539" s="67">
        <f>VLOOKUP($A539,DetailOct,'Data Setup-for-Lookup'!$P$1,FALSE)</f>
        <v>0</v>
      </c>
      <c r="I539" s="67"/>
      <c r="J539" s="67"/>
      <c r="K539" s="67">
        <f>VLOOKUP($A539,DetailApr,'Data Setup-for-Lookup'!P$1,FALSE)</f>
        <v>0</v>
      </c>
    </row>
    <row r="540" spans="1:11" ht="15.75" x14ac:dyDescent="0.3">
      <c r="A540" t="s">
        <v>40</v>
      </c>
      <c r="B540">
        <v>30</v>
      </c>
      <c r="C540" t="s">
        <v>136</v>
      </c>
      <c r="D540" t="s">
        <v>121</v>
      </c>
      <c r="E540" t="s">
        <v>2</v>
      </c>
      <c r="F540" t="s">
        <v>10</v>
      </c>
      <c r="G540" s="67">
        <f>VLOOKUP($A540,Detail,'Data Setup-for-Lookup'!$Q$1,FALSE)</f>
        <v>0</v>
      </c>
      <c r="H540" s="67">
        <f>VLOOKUP($A540,DetailOct,'Data Setup-for-Lookup'!$Q$1,FALSE)</f>
        <v>0</v>
      </c>
      <c r="I540" s="67"/>
      <c r="J540" s="67"/>
      <c r="K540" s="67">
        <f>VLOOKUP($A540,DetailApr,'Data Setup-for-Lookup'!Q$1,FALSE)</f>
        <v>0</v>
      </c>
    </row>
    <row r="541" spans="1:11" ht="15.75" x14ac:dyDescent="0.3">
      <c r="A541" t="s">
        <v>40</v>
      </c>
      <c r="B541">
        <v>30</v>
      </c>
      <c r="C541" t="s">
        <v>136</v>
      </c>
      <c r="D541" t="s">
        <v>121</v>
      </c>
      <c r="E541" t="s">
        <v>135</v>
      </c>
      <c r="F541" t="s">
        <v>123</v>
      </c>
      <c r="G541" s="67">
        <f>VLOOKUP($A541,Detail,'Data Setup-for-Lookup'!$R$1,FALSE)</f>
        <v>885</v>
      </c>
      <c r="H541" s="67">
        <f>VLOOKUP($A541,DetailOct,'Data Setup-for-Lookup'!$R$1,FALSE)</f>
        <v>660</v>
      </c>
      <c r="I541" s="67"/>
      <c r="J541" s="67"/>
      <c r="K541" s="67">
        <f>VLOOKUP($A541,DetailApr,'Data Setup-for-Lookup'!R$1,FALSE)</f>
        <v>945</v>
      </c>
    </row>
    <row r="542" spans="1:11" ht="15.75" x14ac:dyDescent="0.3">
      <c r="A542" t="s">
        <v>40</v>
      </c>
      <c r="B542">
        <v>30</v>
      </c>
      <c r="C542" t="s">
        <v>136</v>
      </c>
      <c r="D542" t="s">
        <v>186</v>
      </c>
      <c r="E542" t="s">
        <v>187</v>
      </c>
      <c r="F542" t="s">
        <v>123</v>
      </c>
      <c r="G542" s="67">
        <f>VLOOKUP($A542,Detail,'Data Setup-for-Lookup'!$S$1,FALSE)</f>
        <v>4238.66</v>
      </c>
      <c r="H542" s="67">
        <f>VLOOKUP($A542,DetailOct,'Data Setup-for-Lookup'!$S$1,FALSE)</f>
        <v>3560.42</v>
      </c>
      <c r="I542" s="67">
        <f>VLOOKUP($A542,DetailJan,'Data Setup-for-Lookup'!$S$1,FALSE)</f>
        <v>1003.66</v>
      </c>
      <c r="J542" s="67">
        <f>VLOOKUP($A542,DetailApr,'Data Setup-for-Lookup'!$S$1,FALSE)</f>
        <v>8480.7430280523859</v>
      </c>
      <c r="K542" s="67">
        <f>VLOOKUP($A542,DetailApr,'Data Setup-for-Lookup'!S$1,FALSE)</f>
        <v>8480.7430280523859</v>
      </c>
    </row>
    <row r="543" spans="1:11" ht="15.75" x14ac:dyDescent="0.3">
      <c r="A543" t="s">
        <v>41</v>
      </c>
      <c r="B543">
        <v>31</v>
      </c>
      <c r="C543" t="s">
        <v>136</v>
      </c>
      <c r="D543" t="s">
        <v>121</v>
      </c>
      <c r="E543" t="s">
        <v>122</v>
      </c>
      <c r="F543" t="s">
        <v>123</v>
      </c>
      <c r="G543" s="67">
        <f>VLOOKUP($A544,Detail,'Data Setup-for-Lookup'!B$1,FALSE)</f>
        <v>27439.49</v>
      </c>
      <c r="H543" s="67">
        <f>VLOOKUP($A543,DetailOct,'Data Setup-for-Lookup'!B$1,FALSE)</f>
        <v>20751.02</v>
      </c>
      <c r="I543" s="67"/>
      <c r="J543" s="67"/>
      <c r="K543" s="67">
        <f>VLOOKUP($A543,DetailApr,'Data Setup-for-Lookup'!B$1,FALSE)</f>
        <v>25667.89</v>
      </c>
    </row>
    <row r="544" spans="1:11" ht="15.75" x14ac:dyDescent="0.3">
      <c r="A544" t="s">
        <v>41</v>
      </c>
      <c r="B544">
        <v>31</v>
      </c>
      <c r="C544" t="s">
        <v>136</v>
      </c>
      <c r="D544" t="s">
        <v>121</v>
      </c>
      <c r="E544" t="s">
        <v>124</v>
      </c>
      <c r="F544" t="s">
        <v>1</v>
      </c>
      <c r="G544" s="67">
        <f>VLOOKUP($A545,Detail,'Data Setup-for-Lookup'!C$1,FALSE)</f>
        <v>3943.81</v>
      </c>
      <c r="H544" s="67">
        <f>VLOOKUP($A544,DetailOct,'Data Setup-for-Lookup'!$C$1,FALSE)</f>
        <v>3323.26</v>
      </c>
      <c r="I544" s="67"/>
      <c r="J544" s="67"/>
      <c r="K544" s="67">
        <f>VLOOKUP($A544,DetailApr,'Data Setup-for-Lookup'!C$1,FALSE)</f>
        <v>3673.07</v>
      </c>
    </row>
    <row r="545" spans="1:11" ht="15.75" x14ac:dyDescent="0.3">
      <c r="A545" t="s">
        <v>41</v>
      </c>
      <c r="B545">
        <v>31</v>
      </c>
      <c r="C545" t="s">
        <v>136</v>
      </c>
      <c r="D545" t="s">
        <v>121</v>
      </c>
      <c r="E545" t="s">
        <v>124</v>
      </c>
      <c r="F545" t="s">
        <v>12</v>
      </c>
      <c r="G545" s="67">
        <f>VLOOKUP($A546,Detail,'Data Setup-for-Lookup'!D$1,FALSE)</f>
        <v>4522.93</v>
      </c>
      <c r="H545" s="67">
        <f>VLOOKUP($A546,DetailOct,'Data Setup-for-Lookup'!$D$1,FALSE)</f>
        <v>0</v>
      </c>
      <c r="I545" s="67"/>
      <c r="J545" s="67"/>
      <c r="K545" s="67">
        <f>VLOOKUP($A545,DetailApr,'Data Setup-for-Lookup'!D$1,FALSE)</f>
        <v>0</v>
      </c>
    </row>
    <row r="546" spans="1:11" ht="15.75" x14ac:dyDescent="0.3">
      <c r="A546" t="s">
        <v>41</v>
      </c>
      <c r="B546">
        <v>31</v>
      </c>
      <c r="C546" t="s">
        <v>136</v>
      </c>
      <c r="D546" t="s">
        <v>121</v>
      </c>
      <c r="E546" t="s">
        <v>124</v>
      </c>
      <c r="F546" t="s">
        <v>13</v>
      </c>
      <c r="G546" s="67">
        <f>VLOOKUP($A547,Detail,'Data Setup-for-Lookup'!E$1,FALSE)</f>
        <v>2540.06</v>
      </c>
      <c r="H546" s="67">
        <f>VLOOKUP($A547,DetailOct,'Data Setup-for-Lookup'!$E$1,FALSE)</f>
        <v>1030.75</v>
      </c>
      <c r="I546" s="67"/>
      <c r="J546" s="67"/>
      <c r="K546" s="67">
        <f>VLOOKUP($A546,DetailApr,'Data Setup-for-Lookup'!E$1,FALSE)</f>
        <v>787.57</v>
      </c>
    </row>
    <row r="547" spans="1:11" ht="15.75" x14ac:dyDescent="0.3">
      <c r="A547" t="s">
        <v>41</v>
      </c>
      <c r="B547">
        <v>31</v>
      </c>
      <c r="C547" t="s">
        <v>136</v>
      </c>
      <c r="D547" t="s">
        <v>121</v>
      </c>
      <c r="E547" t="s">
        <v>124</v>
      </c>
      <c r="F547" t="s">
        <v>75</v>
      </c>
      <c r="G547" s="67">
        <f>VLOOKUP($A548,Detail,'Data Setup-for-Lookup'!F$1,FALSE)</f>
        <v>480.39</v>
      </c>
      <c r="H547" s="67">
        <f>VLOOKUP($A548,DetailOct,'Data Setup-for-Lookup'!$F$1,FALSE)</f>
        <v>670.93</v>
      </c>
      <c r="I547" s="67"/>
      <c r="J547" s="67"/>
      <c r="K547" s="67">
        <f>VLOOKUP($A547,DetailApr,'Data Setup-for-Lookup'!F$1,FALSE)</f>
        <v>515.20000000000005</v>
      </c>
    </row>
    <row r="548" spans="1:11" ht="15.75" x14ac:dyDescent="0.3">
      <c r="A548" t="s">
        <v>41</v>
      </c>
      <c r="B548">
        <v>31</v>
      </c>
      <c r="C548" t="s">
        <v>136</v>
      </c>
      <c r="D548" t="s">
        <v>121</v>
      </c>
      <c r="E548" t="s">
        <v>2</v>
      </c>
      <c r="F548" t="s">
        <v>125</v>
      </c>
      <c r="G548" s="67">
        <f>VLOOKUP($A548,Detail,'Data Setup-for-Lookup'!$G$1,FALSE)</f>
        <v>9075</v>
      </c>
      <c r="H548" s="67">
        <f>VLOOKUP($A548,DetailOct,'Data Setup-for-Lookup'!$G$1,FALSE)</f>
        <v>8235</v>
      </c>
      <c r="I548" s="67"/>
      <c r="J548" s="67"/>
      <c r="K548" s="67">
        <f>VLOOKUP($A548,DetailApr,'Data Setup-for-Lookup'!G$1,FALSE)</f>
        <v>11490</v>
      </c>
    </row>
    <row r="549" spans="1:11" ht="15.75" x14ac:dyDescent="0.3">
      <c r="A549" t="s">
        <v>41</v>
      </c>
      <c r="B549">
        <v>31</v>
      </c>
      <c r="C549" t="s">
        <v>136</v>
      </c>
      <c r="D549" t="s">
        <v>121</v>
      </c>
      <c r="E549" t="s">
        <v>2</v>
      </c>
      <c r="F549" t="s">
        <v>126</v>
      </c>
      <c r="G549" s="67">
        <f>VLOOKUP($A549,Detail,'Data Setup-for-Lookup'!$H$1,FALSE)</f>
        <v>900</v>
      </c>
      <c r="H549" s="67">
        <f>VLOOKUP($A549,DetailOct,'Data Setup-for-Lookup'!$H$1,FALSE)</f>
        <v>3000</v>
      </c>
      <c r="I549" s="67"/>
      <c r="J549" s="67"/>
      <c r="K549" s="67">
        <f>VLOOKUP($A549,DetailApr,'Data Setup-for-Lookup'!H$1,FALSE)</f>
        <v>630</v>
      </c>
    </row>
    <row r="550" spans="1:11" ht="15.75" x14ac:dyDescent="0.3">
      <c r="A550" t="s">
        <v>41</v>
      </c>
      <c r="B550">
        <v>31</v>
      </c>
      <c r="C550" t="s">
        <v>136</v>
      </c>
      <c r="D550" t="s">
        <v>121</v>
      </c>
      <c r="E550" t="s">
        <v>2</v>
      </c>
      <c r="F550" t="s">
        <v>127</v>
      </c>
      <c r="G550" s="67">
        <f>VLOOKUP($A550,Detail,'Data Setup-for-Lookup'!$I$1,FALSE)</f>
        <v>0</v>
      </c>
      <c r="H550" s="67">
        <f>VLOOKUP($A550,DetailOct,'Data Setup-for-Lookup'!$I$1,FALSE)</f>
        <v>0</v>
      </c>
      <c r="I550" s="67"/>
      <c r="J550" s="67"/>
      <c r="K550" s="67">
        <f>VLOOKUP($A550,DetailApr,'Data Setup-for-Lookup'!I$1,FALSE)</f>
        <v>0</v>
      </c>
    </row>
    <row r="551" spans="1:11" ht="15.75" x14ac:dyDescent="0.3">
      <c r="A551" t="s">
        <v>41</v>
      </c>
      <c r="B551">
        <v>31</v>
      </c>
      <c r="C551" t="s">
        <v>136</v>
      </c>
      <c r="D551" t="s">
        <v>121</v>
      </c>
      <c r="E551" t="s">
        <v>2</v>
      </c>
      <c r="F551" t="s">
        <v>128</v>
      </c>
      <c r="G551" s="67">
        <f>VLOOKUP($A551,Detail,'Data Setup-for-Lookup'!$J$1,FALSE)</f>
        <v>495</v>
      </c>
      <c r="H551" s="67">
        <f>VLOOKUP($A551,DetailOct,'Data Setup-for-Lookup'!$J$1,FALSE)</f>
        <v>75</v>
      </c>
      <c r="I551" s="67"/>
      <c r="J551" s="67"/>
      <c r="K551" s="67">
        <f>VLOOKUP($A551,DetailApr,'Data Setup-for-Lookup'!J$1,FALSE)</f>
        <v>525</v>
      </c>
    </row>
    <row r="552" spans="1:11" ht="15.75" x14ac:dyDescent="0.3">
      <c r="A552" t="s">
        <v>41</v>
      </c>
      <c r="B552">
        <v>31</v>
      </c>
      <c r="C552" t="s">
        <v>136</v>
      </c>
      <c r="D552" t="s">
        <v>121</v>
      </c>
      <c r="E552" t="s">
        <v>2</v>
      </c>
      <c r="F552" t="s">
        <v>129</v>
      </c>
      <c r="G552" s="67">
        <f>VLOOKUP($A552,Detail,'Data Setup-for-Lookup'!$K$1,FALSE)</f>
        <v>0</v>
      </c>
      <c r="H552" s="67">
        <f>VLOOKUP($A552,DetailOct,'Data Setup-for-Lookup'!$K$1,FALSE)</f>
        <v>0</v>
      </c>
      <c r="I552" s="67"/>
      <c r="J552" s="67"/>
      <c r="K552" s="67">
        <f>VLOOKUP($A552,DetailApr,'Data Setup-for-Lookup'!K$1,FALSE)</f>
        <v>0</v>
      </c>
    </row>
    <row r="553" spans="1:11" ht="15.75" x14ac:dyDescent="0.3">
      <c r="A553" t="s">
        <v>41</v>
      </c>
      <c r="B553">
        <v>31</v>
      </c>
      <c r="C553" t="s">
        <v>136</v>
      </c>
      <c r="D553" t="s">
        <v>121</v>
      </c>
      <c r="E553" t="s">
        <v>2</v>
      </c>
      <c r="F553" t="s">
        <v>130</v>
      </c>
      <c r="G553" s="67">
        <f>VLOOKUP($A553,Detail,'Data Setup-for-Lookup'!$L$1,FALSE)</f>
        <v>0</v>
      </c>
      <c r="H553" s="67">
        <f>VLOOKUP($A553,DetailOct,'Data Setup-for-Lookup'!$L$1,FALSE)</f>
        <v>0</v>
      </c>
      <c r="I553" s="67"/>
      <c r="J553" s="67"/>
      <c r="K553" s="67">
        <f>VLOOKUP($A553,DetailApr,'Data Setup-for-Lookup'!L$1,FALSE)</f>
        <v>0</v>
      </c>
    </row>
    <row r="554" spans="1:11" ht="15.75" x14ac:dyDescent="0.3">
      <c r="A554" t="s">
        <v>41</v>
      </c>
      <c r="B554">
        <v>31</v>
      </c>
      <c r="C554" t="s">
        <v>136</v>
      </c>
      <c r="D554" t="s">
        <v>121</v>
      </c>
      <c r="E554" t="s">
        <v>2</v>
      </c>
      <c r="F554" t="s">
        <v>131</v>
      </c>
      <c r="G554" s="67">
        <f>VLOOKUP($A554,Detail,'Data Setup-for-Lookup'!$M$1,FALSE)</f>
        <v>0</v>
      </c>
      <c r="H554" s="67">
        <f>VLOOKUP($A554,DetailOct,'Data Setup-for-Lookup'!$M$1,FALSE)</f>
        <v>0</v>
      </c>
      <c r="I554" s="67"/>
      <c r="J554" s="67"/>
      <c r="K554" s="67">
        <f>VLOOKUP($A554,DetailApr,'Data Setup-for-Lookup'!M$1,FALSE)</f>
        <v>0</v>
      </c>
    </row>
    <row r="555" spans="1:11" ht="15.75" x14ac:dyDescent="0.3">
      <c r="A555" t="s">
        <v>41</v>
      </c>
      <c r="B555">
        <v>31</v>
      </c>
      <c r="C555" t="s">
        <v>136</v>
      </c>
      <c r="D555" t="s">
        <v>121</v>
      </c>
      <c r="E555" t="s">
        <v>2</v>
      </c>
      <c r="F555" t="s">
        <v>132</v>
      </c>
      <c r="G555" s="67">
        <f>VLOOKUP($A555,Detail,'Data Setup-for-Lookup'!$N$1,FALSE)</f>
        <v>155.13999999999999</v>
      </c>
      <c r="H555" s="67">
        <f>VLOOKUP($A555,DetailOct,'Data Setup-for-Lookup'!$N$1,FALSE)</f>
        <v>174.01</v>
      </c>
      <c r="I555" s="67"/>
      <c r="J555" s="67"/>
      <c r="K555" s="67">
        <f>VLOOKUP($A555,DetailApr,'Data Setup-for-Lookup'!N$1,FALSE)</f>
        <v>73.430000000000007</v>
      </c>
    </row>
    <row r="556" spans="1:11" ht="15.75" x14ac:dyDescent="0.3">
      <c r="A556" t="s">
        <v>41</v>
      </c>
      <c r="B556">
        <v>31</v>
      </c>
      <c r="C556" t="s">
        <v>136</v>
      </c>
      <c r="D556" t="s">
        <v>121</v>
      </c>
      <c r="E556" t="s">
        <v>2</v>
      </c>
      <c r="F556" t="s">
        <v>133</v>
      </c>
      <c r="G556" s="67">
        <f>VLOOKUP($A556,Detail,'Data Setup-for-Lookup'!$O$1,FALSE)</f>
        <v>0</v>
      </c>
      <c r="H556" s="67">
        <f>VLOOKUP($A556,DetailOct,'Data Setup-for-Lookup'!$O$1,FALSE)</f>
        <v>0</v>
      </c>
      <c r="I556" s="67"/>
      <c r="J556" s="67"/>
      <c r="K556" s="67">
        <f>VLOOKUP($A556,DetailApr,'Data Setup-for-Lookup'!O$1,FALSE)</f>
        <v>0</v>
      </c>
    </row>
    <row r="557" spans="1:11" ht="15.75" x14ac:dyDescent="0.3">
      <c r="A557" t="s">
        <v>41</v>
      </c>
      <c r="B557">
        <v>31</v>
      </c>
      <c r="C557" t="s">
        <v>136</v>
      </c>
      <c r="D557" t="s">
        <v>121</v>
      </c>
      <c r="E557" t="s">
        <v>2</v>
      </c>
      <c r="F557" t="s">
        <v>134</v>
      </c>
      <c r="G557" s="67">
        <f>VLOOKUP($A557,Detail,'Data Setup-for-Lookup'!$P$1,FALSE)</f>
        <v>0</v>
      </c>
      <c r="H557" s="67">
        <f>VLOOKUP($A557,DetailOct,'Data Setup-for-Lookup'!$P$1,FALSE)</f>
        <v>0</v>
      </c>
      <c r="I557" s="67"/>
      <c r="J557" s="67"/>
      <c r="K557" s="67">
        <f>VLOOKUP($A557,DetailApr,'Data Setup-for-Lookup'!P$1,FALSE)</f>
        <v>0</v>
      </c>
    </row>
    <row r="558" spans="1:11" ht="15.75" x14ac:dyDescent="0.3">
      <c r="A558" t="s">
        <v>41</v>
      </c>
      <c r="B558">
        <v>31</v>
      </c>
      <c r="C558" t="s">
        <v>136</v>
      </c>
      <c r="D558" t="s">
        <v>121</v>
      </c>
      <c r="E558" t="s">
        <v>2</v>
      </c>
      <c r="F558" t="s">
        <v>10</v>
      </c>
      <c r="G558" s="67">
        <f>VLOOKUP($A558,Detail,'Data Setup-for-Lookup'!$Q$1,FALSE)</f>
        <v>0</v>
      </c>
      <c r="H558" s="67">
        <f>VLOOKUP($A558,DetailOct,'Data Setup-for-Lookup'!$Q$1,FALSE)</f>
        <v>0</v>
      </c>
      <c r="I558" s="67"/>
      <c r="J558" s="67"/>
      <c r="K558" s="67">
        <f>VLOOKUP($A558,DetailApr,'Data Setup-for-Lookup'!Q$1,FALSE)</f>
        <v>0</v>
      </c>
    </row>
    <row r="559" spans="1:11" ht="15.75" x14ac:dyDescent="0.3">
      <c r="A559" t="s">
        <v>41</v>
      </c>
      <c r="B559">
        <v>31</v>
      </c>
      <c r="C559" t="s">
        <v>136</v>
      </c>
      <c r="D559" t="s">
        <v>121</v>
      </c>
      <c r="E559" t="s">
        <v>135</v>
      </c>
      <c r="F559" t="s">
        <v>123</v>
      </c>
      <c r="G559" s="67">
        <f>VLOOKUP($A559,Detail,'Data Setup-for-Lookup'!$R$1,FALSE)</f>
        <v>10625.14</v>
      </c>
      <c r="H559" s="67">
        <f>VLOOKUP($A559,DetailOct,'Data Setup-for-Lookup'!$R$1,FALSE)</f>
        <v>11484.01</v>
      </c>
      <c r="I559" s="67"/>
      <c r="J559" s="67"/>
      <c r="K559" s="67">
        <f>VLOOKUP($A559,DetailApr,'Data Setup-for-Lookup'!R$1,FALSE)</f>
        <v>12718.43</v>
      </c>
    </row>
    <row r="560" spans="1:11" ht="15.75" x14ac:dyDescent="0.3">
      <c r="A560" t="s">
        <v>41</v>
      </c>
      <c r="B560">
        <v>31</v>
      </c>
      <c r="C560" t="s">
        <v>136</v>
      </c>
      <c r="D560" t="s">
        <v>186</v>
      </c>
      <c r="E560" t="s">
        <v>187</v>
      </c>
      <c r="F560" t="s">
        <v>123</v>
      </c>
      <c r="G560" s="67">
        <f>VLOOKUP($A560,Detail,'Data Setup-for-Lookup'!$S$1,FALSE)</f>
        <v>41434.79</v>
      </c>
      <c r="H560" s="67">
        <f>VLOOKUP($A560,DetailOct,'Data Setup-for-Lookup'!$S$1,FALSE)</f>
        <v>57215.53</v>
      </c>
      <c r="I560" s="67">
        <f>VLOOKUP($A560,DetailJan,'Data Setup-for-Lookup'!$S$1,FALSE)</f>
        <v>22431.279999999999</v>
      </c>
      <c r="J560" s="67">
        <f>VLOOKUP($A560,DetailApr,'Data Setup-for-Lookup'!$S$1,FALSE)</f>
        <v>38223.909942643506</v>
      </c>
      <c r="K560" s="67">
        <f>VLOOKUP($A560,DetailApr,'Data Setup-for-Lookup'!S$1,FALSE)</f>
        <v>38223.909942643506</v>
      </c>
    </row>
    <row r="561" spans="1:11" ht="15.75" x14ac:dyDescent="0.3">
      <c r="A561" t="s">
        <v>42</v>
      </c>
      <c r="B561">
        <v>32</v>
      </c>
      <c r="C561" t="s">
        <v>136</v>
      </c>
      <c r="D561" t="s">
        <v>121</v>
      </c>
      <c r="E561" t="s">
        <v>122</v>
      </c>
      <c r="F561" t="s">
        <v>123</v>
      </c>
      <c r="G561" s="67">
        <f>VLOOKUP($A562,Detail,'Data Setup-for-Lookup'!B$1,FALSE)</f>
        <v>5255.6</v>
      </c>
      <c r="H561" s="67">
        <f>VLOOKUP($A561,DetailOct,'Data Setup-for-Lookup'!B$1,FALSE)</f>
        <v>5078.05</v>
      </c>
      <c r="I561" s="67"/>
      <c r="J561" s="67"/>
      <c r="K561" s="67">
        <f>VLOOKUP($A561,DetailApr,'Data Setup-for-Lookup'!B$1,FALSE)</f>
        <v>5078.05</v>
      </c>
    </row>
    <row r="562" spans="1:11" ht="15.75" x14ac:dyDescent="0.3">
      <c r="A562" t="s">
        <v>42</v>
      </c>
      <c r="B562">
        <v>32</v>
      </c>
      <c r="C562" t="s">
        <v>136</v>
      </c>
      <c r="D562" t="s">
        <v>121</v>
      </c>
      <c r="E562" t="s">
        <v>124</v>
      </c>
      <c r="F562" t="s">
        <v>1</v>
      </c>
      <c r="G562" s="67">
        <f>VLOOKUP($A563,Detail,'Data Setup-for-Lookup'!C$1,FALSE)</f>
        <v>336.05</v>
      </c>
      <c r="H562" s="67">
        <f>VLOOKUP($A562,DetailOct,'Data Setup-for-Lookup'!$C$1,FALSE)</f>
        <v>45.59</v>
      </c>
      <c r="I562" s="67"/>
      <c r="J562" s="67"/>
      <c r="K562" s="67">
        <f>VLOOKUP($A562,DetailApr,'Data Setup-for-Lookup'!C$1,FALSE)</f>
        <v>0</v>
      </c>
    </row>
    <row r="563" spans="1:11" ht="15.75" x14ac:dyDescent="0.3">
      <c r="A563" t="s">
        <v>42</v>
      </c>
      <c r="B563">
        <v>32</v>
      </c>
      <c r="C563" t="s">
        <v>136</v>
      </c>
      <c r="D563" t="s">
        <v>121</v>
      </c>
      <c r="E563" t="s">
        <v>124</v>
      </c>
      <c r="F563" t="s">
        <v>12</v>
      </c>
      <c r="G563" s="67">
        <f>VLOOKUP($A564,Detail,'Data Setup-for-Lookup'!D$1,FALSE)</f>
        <v>0</v>
      </c>
      <c r="H563" s="67">
        <f>VLOOKUP($A564,DetailOct,'Data Setup-for-Lookup'!$D$1,FALSE)</f>
        <v>0</v>
      </c>
      <c r="I563" s="67"/>
      <c r="J563" s="67"/>
      <c r="K563" s="67">
        <f>VLOOKUP($A563,DetailApr,'Data Setup-for-Lookup'!D$1,FALSE)</f>
        <v>0</v>
      </c>
    </row>
    <row r="564" spans="1:11" ht="15.75" x14ac:dyDescent="0.3">
      <c r="A564" t="s">
        <v>42</v>
      </c>
      <c r="B564">
        <v>32</v>
      </c>
      <c r="C564" t="s">
        <v>136</v>
      </c>
      <c r="D564" t="s">
        <v>121</v>
      </c>
      <c r="E564" t="s">
        <v>124</v>
      </c>
      <c r="F564" t="s">
        <v>13</v>
      </c>
      <c r="G564" s="67">
        <f>VLOOKUP($A565,Detail,'Data Setup-for-Lookup'!E$1,FALSE)</f>
        <v>45.36</v>
      </c>
      <c r="H564" s="67">
        <f>VLOOKUP($A565,DetailOct,'Data Setup-for-Lookup'!$E$1,FALSE)</f>
        <v>0</v>
      </c>
      <c r="I564" s="67"/>
      <c r="J564" s="67"/>
      <c r="K564" s="67">
        <f>VLOOKUP($A564,DetailApr,'Data Setup-for-Lookup'!E$1,FALSE)</f>
        <v>0</v>
      </c>
    </row>
    <row r="565" spans="1:11" ht="15.75" x14ac:dyDescent="0.3">
      <c r="A565" t="s">
        <v>42</v>
      </c>
      <c r="B565">
        <v>32</v>
      </c>
      <c r="C565" t="s">
        <v>136</v>
      </c>
      <c r="D565" t="s">
        <v>121</v>
      </c>
      <c r="E565" t="s">
        <v>124</v>
      </c>
      <c r="F565" t="s">
        <v>75</v>
      </c>
      <c r="G565" s="67">
        <f>VLOOKUP($A566,Detail,'Data Setup-for-Lookup'!F$1,FALSE)</f>
        <v>0</v>
      </c>
      <c r="H565" s="67">
        <f>VLOOKUP($A566,DetailOct,'Data Setup-for-Lookup'!$F$1,FALSE)</f>
        <v>0</v>
      </c>
      <c r="I565" s="67"/>
      <c r="J565" s="67"/>
      <c r="K565" s="67">
        <f>VLOOKUP($A565,DetailApr,'Data Setup-for-Lookup'!F$1,FALSE)</f>
        <v>0</v>
      </c>
    </row>
    <row r="566" spans="1:11" ht="15.75" x14ac:dyDescent="0.3">
      <c r="A566" t="s">
        <v>42</v>
      </c>
      <c r="B566">
        <v>32</v>
      </c>
      <c r="C566" t="s">
        <v>136</v>
      </c>
      <c r="D566" t="s">
        <v>121</v>
      </c>
      <c r="E566" t="s">
        <v>2</v>
      </c>
      <c r="F566" t="s">
        <v>125</v>
      </c>
      <c r="G566" s="67">
        <f>VLOOKUP($A566,Detail,'Data Setup-for-Lookup'!$G$1,FALSE)</f>
        <v>735</v>
      </c>
      <c r="H566" s="67">
        <f>VLOOKUP($A566,DetailOct,'Data Setup-for-Lookup'!$G$1,FALSE)</f>
        <v>0</v>
      </c>
      <c r="I566" s="67"/>
      <c r="J566" s="67"/>
      <c r="K566" s="67">
        <f>VLOOKUP($A566,DetailApr,'Data Setup-for-Lookup'!G$1,FALSE)</f>
        <v>885</v>
      </c>
    </row>
    <row r="567" spans="1:11" ht="15.75" x14ac:dyDescent="0.3">
      <c r="A567" t="s">
        <v>42</v>
      </c>
      <c r="B567">
        <v>32</v>
      </c>
      <c r="C567" t="s">
        <v>136</v>
      </c>
      <c r="D567" t="s">
        <v>121</v>
      </c>
      <c r="E567" t="s">
        <v>2</v>
      </c>
      <c r="F567" t="s">
        <v>126</v>
      </c>
      <c r="G567" s="67">
        <f>VLOOKUP($A567,Detail,'Data Setup-for-Lookup'!$H$1,FALSE)</f>
        <v>0</v>
      </c>
      <c r="H567" s="67">
        <f>VLOOKUP($A567,DetailOct,'Data Setup-for-Lookup'!$H$1,FALSE)</f>
        <v>0</v>
      </c>
      <c r="I567" s="67"/>
      <c r="J567" s="67"/>
      <c r="K567" s="67">
        <f>VLOOKUP($A567,DetailApr,'Data Setup-for-Lookup'!H$1,FALSE)</f>
        <v>0</v>
      </c>
    </row>
    <row r="568" spans="1:11" ht="15.75" x14ac:dyDescent="0.3">
      <c r="A568" t="s">
        <v>42</v>
      </c>
      <c r="B568">
        <v>32</v>
      </c>
      <c r="C568" t="s">
        <v>136</v>
      </c>
      <c r="D568" t="s">
        <v>121</v>
      </c>
      <c r="E568" t="s">
        <v>2</v>
      </c>
      <c r="F568" t="s">
        <v>127</v>
      </c>
      <c r="G568" s="67">
        <f>VLOOKUP($A568,Detail,'Data Setup-for-Lookup'!$I$1,FALSE)</f>
        <v>0</v>
      </c>
      <c r="H568" s="67">
        <f>VLOOKUP($A568,DetailOct,'Data Setup-for-Lookup'!$I$1,FALSE)</f>
        <v>0</v>
      </c>
      <c r="I568" s="67"/>
      <c r="J568" s="67"/>
      <c r="K568" s="67">
        <f>VLOOKUP($A568,DetailApr,'Data Setup-for-Lookup'!I$1,FALSE)</f>
        <v>0</v>
      </c>
    </row>
    <row r="569" spans="1:11" ht="15.75" x14ac:dyDescent="0.3">
      <c r="A569" t="s">
        <v>42</v>
      </c>
      <c r="B569">
        <v>32</v>
      </c>
      <c r="C569" t="s">
        <v>136</v>
      </c>
      <c r="D569" t="s">
        <v>121</v>
      </c>
      <c r="E569" t="s">
        <v>2</v>
      </c>
      <c r="F569" t="s">
        <v>128</v>
      </c>
      <c r="G569" s="67">
        <f>VLOOKUP($A569,Detail,'Data Setup-for-Lookup'!$J$1,FALSE)</f>
        <v>330</v>
      </c>
      <c r="H569" s="67">
        <f>VLOOKUP($A569,DetailOct,'Data Setup-for-Lookup'!$J$1,FALSE)</f>
        <v>0</v>
      </c>
      <c r="I569" s="67"/>
      <c r="J569" s="67"/>
      <c r="K569" s="67">
        <f>VLOOKUP($A569,DetailApr,'Data Setup-for-Lookup'!J$1,FALSE)</f>
        <v>225</v>
      </c>
    </row>
    <row r="570" spans="1:11" ht="15.75" x14ac:dyDescent="0.3">
      <c r="A570" t="s">
        <v>42</v>
      </c>
      <c r="B570">
        <v>32</v>
      </c>
      <c r="C570" t="s">
        <v>136</v>
      </c>
      <c r="D570" t="s">
        <v>121</v>
      </c>
      <c r="E570" t="s">
        <v>2</v>
      </c>
      <c r="F570" t="s">
        <v>129</v>
      </c>
      <c r="G570" s="67">
        <f>VLOOKUP($A570,Detail,'Data Setup-for-Lookup'!$K$1,FALSE)</f>
        <v>0</v>
      </c>
      <c r="H570" s="67">
        <f>VLOOKUP($A570,DetailOct,'Data Setup-for-Lookup'!$K$1,FALSE)</f>
        <v>0</v>
      </c>
      <c r="I570" s="67"/>
      <c r="J570" s="67"/>
      <c r="K570" s="67">
        <f>VLOOKUP($A570,DetailApr,'Data Setup-for-Lookup'!K$1,FALSE)</f>
        <v>0</v>
      </c>
    </row>
    <row r="571" spans="1:11" ht="15.75" x14ac:dyDescent="0.3">
      <c r="A571" t="s">
        <v>42</v>
      </c>
      <c r="B571">
        <v>32</v>
      </c>
      <c r="C571" t="s">
        <v>136</v>
      </c>
      <c r="D571" t="s">
        <v>121</v>
      </c>
      <c r="E571" t="s">
        <v>2</v>
      </c>
      <c r="F571" t="s">
        <v>130</v>
      </c>
      <c r="G571" s="67">
        <f>VLOOKUP($A571,Detail,'Data Setup-for-Lookup'!$L$1,FALSE)</f>
        <v>0</v>
      </c>
      <c r="H571" s="67">
        <f>VLOOKUP($A571,DetailOct,'Data Setup-for-Lookup'!$L$1,FALSE)</f>
        <v>0</v>
      </c>
      <c r="I571" s="67"/>
      <c r="J571" s="67"/>
      <c r="K571" s="67">
        <f>VLOOKUP($A571,DetailApr,'Data Setup-for-Lookup'!L$1,FALSE)</f>
        <v>0</v>
      </c>
    </row>
    <row r="572" spans="1:11" ht="15.75" x14ac:dyDescent="0.3">
      <c r="A572" t="s">
        <v>42</v>
      </c>
      <c r="B572">
        <v>32</v>
      </c>
      <c r="C572" t="s">
        <v>136</v>
      </c>
      <c r="D572" t="s">
        <v>121</v>
      </c>
      <c r="E572" t="s">
        <v>2</v>
      </c>
      <c r="F572" t="s">
        <v>131</v>
      </c>
      <c r="G572" s="67">
        <f>VLOOKUP($A572,Detail,'Data Setup-for-Lookup'!$M$1,FALSE)</f>
        <v>0</v>
      </c>
      <c r="H572" s="67">
        <f>VLOOKUP($A572,DetailOct,'Data Setup-for-Lookup'!$M$1,FALSE)</f>
        <v>0</v>
      </c>
      <c r="I572" s="67"/>
      <c r="J572" s="67"/>
      <c r="K572" s="67">
        <f>VLOOKUP($A572,DetailApr,'Data Setup-for-Lookup'!M$1,FALSE)</f>
        <v>0</v>
      </c>
    </row>
    <row r="573" spans="1:11" ht="15.75" x14ac:dyDescent="0.3">
      <c r="A573" t="s">
        <v>42</v>
      </c>
      <c r="B573">
        <v>32</v>
      </c>
      <c r="C573" t="s">
        <v>136</v>
      </c>
      <c r="D573" t="s">
        <v>121</v>
      </c>
      <c r="E573" t="s">
        <v>2</v>
      </c>
      <c r="F573" t="s">
        <v>132</v>
      </c>
      <c r="G573" s="67">
        <f>VLOOKUP($A573,Detail,'Data Setup-for-Lookup'!$N$1,FALSE)</f>
        <v>0</v>
      </c>
      <c r="H573" s="67">
        <f>VLOOKUP($A573,DetailOct,'Data Setup-for-Lookup'!$N$1,FALSE)</f>
        <v>0</v>
      </c>
      <c r="I573" s="67"/>
      <c r="J573" s="67"/>
      <c r="K573" s="67">
        <f>VLOOKUP($A573,DetailApr,'Data Setup-for-Lookup'!N$1,FALSE)</f>
        <v>0</v>
      </c>
    </row>
    <row r="574" spans="1:11" ht="15.75" x14ac:dyDescent="0.3">
      <c r="A574" t="s">
        <v>42</v>
      </c>
      <c r="B574">
        <v>32</v>
      </c>
      <c r="C574" t="s">
        <v>136</v>
      </c>
      <c r="D574" t="s">
        <v>121</v>
      </c>
      <c r="E574" t="s">
        <v>2</v>
      </c>
      <c r="F574" t="s">
        <v>133</v>
      </c>
      <c r="G574" s="67">
        <f>VLOOKUP($A574,Detail,'Data Setup-for-Lookup'!$O$1,FALSE)</f>
        <v>0</v>
      </c>
      <c r="H574" s="67">
        <f>VLOOKUP($A574,DetailOct,'Data Setup-for-Lookup'!$O$1,FALSE)</f>
        <v>0</v>
      </c>
      <c r="I574" s="67"/>
      <c r="J574" s="67"/>
      <c r="K574" s="67">
        <f>VLOOKUP($A574,DetailApr,'Data Setup-for-Lookup'!O$1,FALSE)</f>
        <v>0</v>
      </c>
    </row>
    <row r="575" spans="1:11" ht="15.75" x14ac:dyDescent="0.3">
      <c r="A575" t="s">
        <v>42</v>
      </c>
      <c r="B575">
        <v>32</v>
      </c>
      <c r="C575" t="s">
        <v>136</v>
      </c>
      <c r="D575" t="s">
        <v>121</v>
      </c>
      <c r="E575" t="s">
        <v>2</v>
      </c>
      <c r="F575" t="s">
        <v>134</v>
      </c>
      <c r="G575" s="67">
        <f>VLOOKUP($A575,Detail,'Data Setup-for-Lookup'!$P$1,FALSE)</f>
        <v>0</v>
      </c>
      <c r="H575" s="67">
        <f>VLOOKUP($A575,DetailOct,'Data Setup-for-Lookup'!$P$1,FALSE)</f>
        <v>0</v>
      </c>
      <c r="I575" s="67"/>
      <c r="J575" s="67"/>
      <c r="K575" s="67">
        <f>VLOOKUP($A575,DetailApr,'Data Setup-for-Lookup'!P$1,FALSE)</f>
        <v>0</v>
      </c>
    </row>
    <row r="576" spans="1:11" ht="15.75" x14ac:dyDescent="0.3">
      <c r="A576" t="s">
        <v>42</v>
      </c>
      <c r="B576">
        <v>32</v>
      </c>
      <c r="C576" t="s">
        <v>136</v>
      </c>
      <c r="D576" t="s">
        <v>121</v>
      </c>
      <c r="E576" t="s">
        <v>2</v>
      </c>
      <c r="F576" t="s">
        <v>10</v>
      </c>
      <c r="G576" s="67">
        <f>VLOOKUP($A576,Detail,'Data Setup-for-Lookup'!$Q$1,FALSE)</f>
        <v>0</v>
      </c>
      <c r="H576" s="67">
        <f>VLOOKUP($A576,DetailOct,'Data Setup-for-Lookup'!$Q$1,FALSE)</f>
        <v>0</v>
      </c>
      <c r="I576" s="67"/>
      <c r="J576" s="67"/>
      <c r="K576" s="67">
        <f>VLOOKUP($A576,DetailApr,'Data Setup-for-Lookup'!Q$1,FALSE)</f>
        <v>0</v>
      </c>
    </row>
    <row r="577" spans="1:11" ht="15.75" x14ac:dyDescent="0.3">
      <c r="A577" t="s">
        <v>42</v>
      </c>
      <c r="B577">
        <v>32</v>
      </c>
      <c r="C577" t="s">
        <v>136</v>
      </c>
      <c r="D577" t="s">
        <v>121</v>
      </c>
      <c r="E577" t="s">
        <v>135</v>
      </c>
      <c r="F577" t="s">
        <v>123</v>
      </c>
      <c r="G577" s="67">
        <f>VLOOKUP($A577,Detail,'Data Setup-for-Lookup'!$R$1,FALSE)</f>
        <v>1065</v>
      </c>
      <c r="H577" s="67">
        <f>VLOOKUP($A577,DetailOct,'Data Setup-for-Lookup'!$R$1,FALSE)</f>
        <v>0</v>
      </c>
      <c r="I577" s="67"/>
      <c r="J577" s="67"/>
      <c r="K577" s="67">
        <f>VLOOKUP($A577,DetailApr,'Data Setup-for-Lookup'!R$1,FALSE)</f>
        <v>1110</v>
      </c>
    </row>
    <row r="578" spans="1:11" ht="15.75" x14ac:dyDescent="0.3">
      <c r="A578" t="s">
        <v>42</v>
      </c>
      <c r="B578">
        <v>32</v>
      </c>
      <c r="C578" t="s">
        <v>136</v>
      </c>
      <c r="D578" t="s">
        <v>186</v>
      </c>
      <c r="E578" t="s">
        <v>187</v>
      </c>
      <c r="F578" t="s">
        <v>123</v>
      </c>
      <c r="G578" s="67">
        <f>VLOOKUP($A578,Detail,'Data Setup-for-Lookup'!$S$1,FALSE)</f>
        <v>7605.4</v>
      </c>
      <c r="H578" s="67">
        <f>VLOOKUP($A578,DetailOct,'Data Setup-for-Lookup'!$S$1,FALSE)</f>
        <v>8042.28</v>
      </c>
      <c r="I578" s="67">
        <f>VLOOKUP($A578,DetailJan,'Data Setup-for-Lookup'!$S$1,FALSE)</f>
        <v>7043.47</v>
      </c>
      <c r="J578" s="67">
        <f>VLOOKUP($A578,DetailApr,'Data Setup-for-Lookup'!$S$1,FALSE)</f>
        <v>5588.5239084456061</v>
      </c>
      <c r="K578" s="67">
        <f>VLOOKUP($A578,DetailApr,'Data Setup-for-Lookup'!S$1,FALSE)</f>
        <v>5588.5239084456061</v>
      </c>
    </row>
    <row r="579" spans="1:11" ht="15.75" x14ac:dyDescent="0.3">
      <c r="A579" t="s">
        <v>43</v>
      </c>
      <c r="B579">
        <v>33</v>
      </c>
      <c r="C579" t="s">
        <v>136</v>
      </c>
      <c r="D579" t="s">
        <v>121</v>
      </c>
      <c r="E579" t="s">
        <v>122</v>
      </c>
      <c r="F579" t="s">
        <v>123</v>
      </c>
      <c r="G579" s="67">
        <f>VLOOKUP($A580,Detail,'Data Setup-for-Lookup'!B$1,FALSE)</f>
        <v>7549</v>
      </c>
      <c r="H579" s="67">
        <f>VLOOKUP($A579,DetailOct,'Data Setup-for-Lookup'!B$1,FALSE)</f>
        <v>7524.92</v>
      </c>
      <c r="I579" s="67"/>
      <c r="J579" s="67"/>
      <c r="K579" s="67">
        <f>VLOOKUP($A579,DetailApr,'Data Setup-for-Lookup'!B$1,FALSE)</f>
        <v>7167.12</v>
      </c>
    </row>
    <row r="580" spans="1:11" ht="15.75" x14ac:dyDescent="0.3">
      <c r="A580" t="s">
        <v>43</v>
      </c>
      <c r="B580">
        <v>33</v>
      </c>
      <c r="C580" t="s">
        <v>136</v>
      </c>
      <c r="D580" t="s">
        <v>121</v>
      </c>
      <c r="E580" t="s">
        <v>124</v>
      </c>
      <c r="F580" t="s">
        <v>1</v>
      </c>
      <c r="G580" s="67">
        <f>VLOOKUP($A581,Detail,'Data Setup-for-Lookup'!C$1,FALSE)</f>
        <v>86.48</v>
      </c>
      <c r="H580" s="67">
        <f>VLOOKUP($A580,DetailOct,'Data Setup-for-Lookup'!$C$1,FALSE)</f>
        <v>62.3</v>
      </c>
      <c r="I580" s="67"/>
      <c r="J580" s="67"/>
      <c r="K580" s="67">
        <f>VLOOKUP($A580,DetailApr,'Data Setup-for-Lookup'!C$1,FALSE)</f>
        <v>27</v>
      </c>
    </row>
    <row r="581" spans="1:11" ht="15.75" x14ac:dyDescent="0.3">
      <c r="A581" t="s">
        <v>43</v>
      </c>
      <c r="B581">
        <v>33</v>
      </c>
      <c r="C581" t="s">
        <v>136</v>
      </c>
      <c r="D581" t="s">
        <v>121</v>
      </c>
      <c r="E581" t="s">
        <v>124</v>
      </c>
      <c r="F581" t="s">
        <v>12</v>
      </c>
      <c r="G581" s="67">
        <f>VLOOKUP($A582,Detail,'Data Setup-for-Lookup'!D$1,FALSE)</f>
        <v>0</v>
      </c>
      <c r="H581" s="67">
        <f>VLOOKUP($A582,DetailOct,'Data Setup-for-Lookup'!$D$1,FALSE)</f>
        <v>0</v>
      </c>
      <c r="I581" s="67"/>
      <c r="J581" s="67"/>
      <c r="K581" s="67">
        <f>VLOOKUP($A581,DetailApr,'Data Setup-for-Lookup'!D$1,FALSE)</f>
        <v>0</v>
      </c>
    </row>
    <row r="582" spans="1:11" ht="15.75" x14ac:dyDescent="0.3">
      <c r="A582" t="s">
        <v>43</v>
      </c>
      <c r="B582">
        <v>33</v>
      </c>
      <c r="C582" t="s">
        <v>136</v>
      </c>
      <c r="D582" t="s">
        <v>121</v>
      </c>
      <c r="E582" t="s">
        <v>124</v>
      </c>
      <c r="F582" t="s">
        <v>13</v>
      </c>
      <c r="G582" s="67">
        <f>VLOOKUP($A583,Detail,'Data Setup-for-Lookup'!E$1,FALSE)</f>
        <v>0</v>
      </c>
      <c r="H582" s="67">
        <f>VLOOKUP($A583,DetailOct,'Data Setup-for-Lookup'!$E$1,FALSE)</f>
        <v>0</v>
      </c>
      <c r="I582" s="67"/>
      <c r="J582" s="67"/>
      <c r="K582" s="67">
        <f>VLOOKUP($A582,DetailApr,'Data Setup-for-Lookup'!E$1,FALSE)</f>
        <v>0</v>
      </c>
    </row>
    <row r="583" spans="1:11" ht="15.75" x14ac:dyDescent="0.3">
      <c r="A583" t="s">
        <v>43</v>
      </c>
      <c r="B583">
        <v>33</v>
      </c>
      <c r="C583" t="s">
        <v>136</v>
      </c>
      <c r="D583" t="s">
        <v>121</v>
      </c>
      <c r="E583" t="s">
        <v>124</v>
      </c>
      <c r="F583" t="s">
        <v>75</v>
      </c>
      <c r="G583" s="67">
        <f>VLOOKUP($A584,Detail,'Data Setup-for-Lookup'!F$1,FALSE)</f>
        <v>0</v>
      </c>
      <c r="H583" s="67">
        <f>VLOOKUP($A584,DetailOct,'Data Setup-for-Lookup'!$F$1,FALSE)</f>
        <v>0</v>
      </c>
      <c r="I583" s="67"/>
      <c r="J583" s="67"/>
      <c r="K583" s="67">
        <f>VLOOKUP($A583,DetailApr,'Data Setup-for-Lookup'!F$1,FALSE)</f>
        <v>0</v>
      </c>
    </row>
    <row r="584" spans="1:11" ht="15.75" x14ac:dyDescent="0.3">
      <c r="A584" t="s">
        <v>43</v>
      </c>
      <c r="B584">
        <v>33</v>
      </c>
      <c r="C584" t="s">
        <v>136</v>
      </c>
      <c r="D584" t="s">
        <v>121</v>
      </c>
      <c r="E584" t="s">
        <v>2</v>
      </c>
      <c r="F584" t="s">
        <v>125</v>
      </c>
      <c r="G584" s="67">
        <f>VLOOKUP($A584,Detail,'Data Setup-for-Lookup'!$G$1,FALSE)</f>
        <v>870</v>
      </c>
      <c r="H584" s="67">
        <f>VLOOKUP($A584,DetailOct,'Data Setup-for-Lookup'!$G$1,FALSE)</f>
        <v>1095</v>
      </c>
      <c r="I584" s="67"/>
      <c r="J584" s="67"/>
      <c r="K584" s="67">
        <f>VLOOKUP($A584,DetailApr,'Data Setup-for-Lookup'!G$1,FALSE)</f>
        <v>240</v>
      </c>
    </row>
    <row r="585" spans="1:11" ht="15.75" x14ac:dyDescent="0.3">
      <c r="A585" t="s">
        <v>43</v>
      </c>
      <c r="B585">
        <v>33</v>
      </c>
      <c r="C585" t="s">
        <v>136</v>
      </c>
      <c r="D585" t="s">
        <v>121</v>
      </c>
      <c r="E585" t="s">
        <v>2</v>
      </c>
      <c r="F585" t="s">
        <v>126</v>
      </c>
      <c r="G585" s="67">
        <f>VLOOKUP($A585,Detail,'Data Setup-for-Lookup'!$H$1,FALSE)</f>
        <v>0</v>
      </c>
      <c r="H585" s="67">
        <f>VLOOKUP($A585,DetailOct,'Data Setup-for-Lookup'!$H$1,FALSE)</f>
        <v>0</v>
      </c>
      <c r="I585" s="67"/>
      <c r="J585" s="67"/>
      <c r="K585" s="67">
        <f>VLOOKUP($A585,DetailApr,'Data Setup-for-Lookup'!H$1,FALSE)</f>
        <v>0</v>
      </c>
    </row>
    <row r="586" spans="1:11" ht="15.75" x14ac:dyDescent="0.3">
      <c r="A586" t="s">
        <v>43</v>
      </c>
      <c r="B586">
        <v>33</v>
      </c>
      <c r="C586" t="s">
        <v>136</v>
      </c>
      <c r="D586" t="s">
        <v>121</v>
      </c>
      <c r="E586" t="s">
        <v>2</v>
      </c>
      <c r="F586" t="s">
        <v>127</v>
      </c>
      <c r="G586" s="67">
        <f>VLOOKUP($A586,Detail,'Data Setup-for-Lookup'!$I$1,FALSE)</f>
        <v>0</v>
      </c>
      <c r="H586" s="67">
        <f>VLOOKUP($A586,DetailOct,'Data Setup-for-Lookup'!$I$1,FALSE)</f>
        <v>0</v>
      </c>
      <c r="I586" s="67"/>
      <c r="J586" s="67"/>
      <c r="K586" s="67">
        <f>VLOOKUP($A586,DetailApr,'Data Setup-for-Lookup'!I$1,FALSE)</f>
        <v>0</v>
      </c>
    </row>
    <row r="587" spans="1:11" ht="15.75" x14ac:dyDescent="0.3">
      <c r="A587" t="s">
        <v>43</v>
      </c>
      <c r="B587">
        <v>33</v>
      </c>
      <c r="C587" t="s">
        <v>136</v>
      </c>
      <c r="D587" t="s">
        <v>121</v>
      </c>
      <c r="E587" t="s">
        <v>2</v>
      </c>
      <c r="F587" t="s">
        <v>128</v>
      </c>
      <c r="G587" s="67">
        <f>VLOOKUP($A587,Detail,'Data Setup-for-Lookup'!$J$1,FALSE)</f>
        <v>0</v>
      </c>
      <c r="H587" s="67">
        <f>VLOOKUP($A587,DetailOct,'Data Setup-for-Lookup'!$J$1,FALSE)</f>
        <v>0</v>
      </c>
      <c r="I587" s="67"/>
      <c r="J587" s="67"/>
      <c r="K587" s="67">
        <f>VLOOKUP($A587,DetailApr,'Data Setup-for-Lookup'!J$1,FALSE)</f>
        <v>0</v>
      </c>
    </row>
    <row r="588" spans="1:11" ht="15.75" x14ac:dyDescent="0.3">
      <c r="A588" t="s">
        <v>43</v>
      </c>
      <c r="B588">
        <v>33</v>
      </c>
      <c r="C588" t="s">
        <v>136</v>
      </c>
      <c r="D588" t="s">
        <v>121</v>
      </c>
      <c r="E588" t="s">
        <v>2</v>
      </c>
      <c r="F588" t="s">
        <v>129</v>
      </c>
      <c r="G588" s="67">
        <f>VLOOKUP($A588,Detail,'Data Setup-for-Lookup'!$K$1,FALSE)</f>
        <v>0</v>
      </c>
      <c r="H588" s="67">
        <f>VLOOKUP($A588,DetailOct,'Data Setup-for-Lookup'!$K$1,FALSE)</f>
        <v>0</v>
      </c>
      <c r="I588" s="67"/>
      <c r="J588" s="67"/>
      <c r="K588" s="67">
        <f>VLOOKUP($A588,DetailApr,'Data Setup-for-Lookup'!K$1,FALSE)</f>
        <v>0</v>
      </c>
    </row>
    <row r="589" spans="1:11" ht="15.75" x14ac:dyDescent="0.3">
      <c r="A589" t="s">
        <v>43</v>
      </c>
      <c r="B589">
        <v>33</v>
      </c>
      <c r="C589" t="s">
        <v>136</v>
      </c>
      <c r="D589" t="s">
        <v>121</v>
      </c>
      <c r="E589" t="s">
        <v>2</v>
      </c>
      <c r="F589" t="s">
        <v>130</v>
      </c>
      <c r="G589" s="67">
        <f>VLOOKUP($A589,Detail,'Data Setup-for-Lookup'!$L$1,FALSE)</f>
        <v>0</v>
      </c>
      <c r="H589" s="67">
        <f>VLOOKUP($A589,DetailOct,'Data Setup-for-Lookup'!$L$1,FALSE)</f>
        <v>0</v>
      </c>
      <c r="I589" s="67"/>
      <c r="J589" s="67"/>
      <c r="K589" s="67">
        <f>VLOOKUP($A589,DetailApr,'Data Setup-for-Lookup'!L$1,FALSE)</f>
        <v>0</v>
      </c>
    </row>
    <row r="590" spans="1:11" ht="15.75" x14ac:dyDescent="0.3">
      <c r="A590" t="s">
        <v>43</v>
      </c>
      <c r="B590">
        <v>33</v>
      </c>
      <c r="C590" t="s">
        <v>136</v>
      </c>
      <c r="D590" t="s">
        <v>121</v>
      </c>
      <c r="E590" t="s">
        <v>2</v>
      </c>
      <c r="F590" t="s">
        <v>131</v>
      </c>
      <c r="G590" s="67">
        <f>VLOOKUP($A590,Detail,'Data Setup-for-Lookup'!$M$1,FALSE)</f>
        <v>0</v>
      </c>
      <c r="H590" s="67">
        <f>VLOOKUP($A590,DetailOct,'Data Setup-for-Lookup'!$M$1,FALSE)</f>
        <v>0</v>
      </c>
      <c r="I590" s="67"/>
      <c r="J590" s="67"/>
      <c r="K590" s="67">
        <f>VLOOKUP($A590,DetailApr,'Data Setup-for-Lookup'!M$1,FALSE)</f>
        <v>0</v>
      </c>
    </row>
    <row r="591" spans="1:11" ht="15.75" x14ac:dyDescent="0.3">
      <c r="A591" t="s">
        <v>43</v>
      </c>
      <c r="B591">
        <v>33</v>
      </c>
      <c r="C591" t="s">
        <v>136</v>
      </c>
      <c r="D591" t="s">
        <v>121</v>
      </c>
      <c r="E591" t="s">
        <v>2</v>
      </c>
      <c r="F591" t="s">
        <v>132</v>
      </c>
      <c r="G591" s="67">
        <f>VLOOKUP($A591,Detail,'Data Setup-for-Lookup'!$N$1,FALSE)</f>
        <v>0</v>
      </c>
      <c r="H591" s="67">
        <f>VLOOKUP($A591,DetailOct,'Data Setup-for-Lookup'!$N$1,FALSE)</f>
        <v>0</v>
      </c>
      <c r="I591" s="67"/>
      <c r="J591" s="67"/>
      <c r="K591" s="67">
        <f>VLOOKUP($A591,DetailApr,'Data Setup-for-Lookup'!N$1,FALSE)</f>
        <v>0</v>
      </c>
    </row>
    <row r="592" spans="1:11" ht="15.75" x14ac:dyDescent="0.3">
      <c r="A592" t="s">
        <v>43</v>
      </c>
      <c r="B592">
        <v>33</v>
      </c>
      <c r="C592" t="s">
        <v>136</v>
      </c>
      <c r="D592" t="s">
        <v>121</v>
      </c>
      <c r="E592" t="s">
        <v>2</v>
      </c>
      <c r="F592" t="s">
        <v>133</v>
      </c>
      <c r="G592" s="67">
        <f>VLOOKUP($A592,Detail,'Data Setup-for-Lookup'!$O$1,FALSE)</f>
        <v>0</v>
      </c>
      <c r="H592" s="67">
        <f>VLOOKUP($A592,DetailOct,'Data Setup-for-Lookup'!$O$1,FALSE)</f>
        <v>0</v>
      </c>
      <c r="I592" s="67"/>
      <c r="J592" s="67"/>
      <c r="K592" s="67">
        <f>VLOOKUP($A592,DetailApr,'Data Setup-for-Lookup'!O$1,FALSE)</f>
        <v>0</v>
      </c>
    </row>
    <row r="593" spans="1:11" ht="15.75" x14ac:dyDescent="0.3">
      <c r="A593" t="s">
        <v>43</v>
      </c>
      <c r="B593">
        <v>33</v>
      </c>
      <c r="C593" t="s">
        <v>136</v>
      </c>
      <c r="D593" t="s">
        <v>121</v>
      </c>
      <c r="E593" t="s">
        <v>2</v>
      </c>
      <c r="F593" t="s">
        <v>134</v>
      </c>
      <c r="G593" s="67">
        <f>VLOOKUP($A593,Detail,'Data Setup-for-Lookup'!$P$1,FALSE)</f>
        <v>0</v>
      </c>
      <c r="H593" s="67">
        <f>VLOOKUP($A593,DetailOct,'Data Setup-for-Lookup'!$P$1,FALSE)</f>
        <v>0</v>
      </c>
      <c r="I593" s="67"/>
      <c r="J593" s="67"/>
      <c r="K593" s="67">
        <f>VLOOKUP($A593,DetailApr,'Data Setup-for-Lookup'!P$1,FALSE)</f>
        <v>0</v>
      </c>
    </row>
    <row r="594" spans="1:11" ht="15.75" x14ac:dyDescent="0.3">
      <c r="A594" t="s">
        <v>43</v>
      </c>
      <c r="B594">
        <v>33</v>
      </c>
      <c r="C594" t="s">
        <v>136</v>
      </c>
      <c r="D594" t="s">
        <v>121</v>
      </c>
      <c r="E594" t="s">
        <v>2</v>
      </c>
      <c r="F594" t="s">
        <v>10</v>
      </c>
      <c r="G594" s="67">
        <f>VLOOKUP($A594,Detail,'Data Setup-for-Lookup'!$Q$1,FALSE)</f>
        <v>0</v>
      </c>
      <c r="H594" s="67">
        <f>VLOOKUP($A594,DetailOct,'Data Setup-for-Lookup'!$Q$1,FALSE)</f>
        <v>0</v>
      </c>
      <c r="I594" s="67"/>
      <c r="J594" s="67"/>
      <c r="K594" s="67">
        <f>VLOOKUP($A594,DetailApr,'Data Setup-for-Lookup'!Q$1,FALSE)</f>
        <v>0</v>
      </c>
    </row>
    <row r="595" spans="1:11" ht="15.75" x14ac:dyDescent="0.3">
      <c r="A595" t="s">
        <v>43</v>
      </c>
      <c r="B595">
        <v>33</v>
      </c>
      <c r="C595" t="s">
        <v>136</v>
      </c>
      <c r="D595" t="s">
        <v>121</v>
      </c>
      <c r="E595" t="s">
        <v>135</v>
      </c>
      <c r="F595" t="s">
        <v>123</v>
      </c>
      <c r="G595" s="67">
        <f>VLOOKUP($A595,Detail,'Data Setup-for-Lookup'!$R$1,FALSE)</f>
        <v>870</v>
      </c>
      <c r="H595" s="67">
        <f>VLOOKUP($A595,DetailOct,'Data Setup-for-Lookup'!$R$1,FALSE)</f>
        <v>1095</v>
      </c>
      <c r="I595" s="67"/>
      <c r="J595" s="67"/>
      <c r="K595" s="67">
        <f>VLOOKUP($A595,DetailApr,'Data Setup-for-Lookup'!R$1,FALSE)</f>
        <v>240</v>
      </c>
    </row>
    <row r="596" spans="1:11" ht="15.75" x14ac:dyDescent="0.3">
      <c r="A596" t="s">
        <v>43</v>
      </c>
      <c r="B596">
        <v>33</v>
      </c>
      <c r="C596" t="s">
        <v>136</v>
      </c>
      <c r="D596" t="s">
        <v>186</v>
      </c>
      <c r="E596" t="s">
        <v>187</v>
      </c>
      <c r="F596" t="s">
        <v>123</v>
      </c>
      <c r="G596" s="67">
        <f>VLOOKUP($A596,Detail,'Data Setup-for-Lookup'!$S$1,FALSE)</f>
        <v>11407.800000000001</v>
      </c>
      <c r="H596" s="67">
        <f>VLOOKUP($A596,DetailOct,'Data Setup-for-Lookup'!$S$1,FALSE)</f>
        <v>7545.3</v>
      </c>
      <c r="I596" s="67">
        <f>VLOOKUP($A596,DetailJan,'Data Setup-for-Lookup'!$S$1,FALSE)</f>
        <v>4887.67</v>
      </c>
      <c r="J596" s="67">
        <f>VLOOKUP($A596,DetailApr,'Data Setup-for-Lookup'!$S$1,FALSE)</f>
        <v>10629.772533245483</v>
      </c>
      <c r="K596" s="67">
        <f>VLOOKUP($A596,DetailApr,'Data Setup-for-Lookup'!S$1,FALSE)</f>
        <v>10629.772533245483</v>
      </c>
    </row>
    <row r="597" spans="1:11" ht="15.75" x14ac:dyDescent="0.3">
      <c r="A597" t="s">
        <v>44</v>
      </c>
      <c r="B597">
        <v>34</v>
      </c>
      <c r="C597" t="s">
        <v>136</v>
      </c>
      <c r="D597" t="s">
        <v>121</v>
      </c>
      <c r="E597" t="s">
        <v>122</v>
      </c>
      <c r="F597" t="s">
        <v>123</v>
      </c>
      <c r="G597" s="67">
        <f>VLOOKUP($A598,Detail,'Data Setup-for-Lookup'!B$1,FALSE)</f>
        <v>1422.51</v>
      </c>
      <c r="H597" s="67">
        <f>VLOOKUP($A597,DetailOct,'Data Setup-for-Lookup'!B$1,FALSE)</f>
        <v>142.83000000000001</v>
      </c>
      <c r="I597" s="67"/>
      <c r="J597" s="67"/>
      <c r="K597" s="67">
        <f>VLOOKUP($A597,DetailApr,'Data Setup-for-Lookup'!B$1,FALSE)</f>
        <v>1374.9</v>
      </c>
    </row>
    <row r="598" spans="1:11" ht="15.75" x14ac:dyDescent="0.3">
      <c r="A598" t="s">
        <v>44</v>
      </c>
      <c r="B598">
        <v>34</v>
      </c>
      <c r="C598" t="s">
        <v>136</v>
      </c>
      <c r="D598" t="s">
        <v>121</v>
      </c>
      <c r="E598" t="s">
        <v>124</v>
      </c>
      <c r="F598" t="s">
        <v>1</v>
      </c>
      <c r="G598" s="67">
        <f>VLOOKUP($A599,Detail,'Data Setup-for-Lookup'!C$1,FALSE)</f>
        <v>75</v>
      </c>
      <c r="H598" s="67">
        <f>VLOOKUP($A598,DetailOct,'Data Setup-for-Lookup'!$C$1,FALSE)</f>
        <v>37.5</v>
      </c>
      <c r="I598" s="67"/>
      <c r="J598" s="67"/>
      <c r="K598" s="67">
        <f>VLOOKUP($A598,DetailApr,'Data Setup-for-Lookup'!C$1,FALSE)</f>
        <v>123.75</v>
      </c>
    </row>
    <row r="599" spans="1:11" ht="15.75" x14ac:dyDescent="0.3">
      <c r="A599" t="s">
        <v>44</v>
      </c>
      <c r="B599">
        <v>34</v>
      </c>
      <c r="C599" t="s">
        <v>136</v>
      </c>
      <c r="D599" t="s">
        <v>121</v>
      </c>
      <c r="E599" t="s">
        <v>124</v>
      </c>
      <c r="F599" t="s">
        <v>12</v>
      </c>
      <c r="G599" s="67">
        <f>VLOOKUP($A600,Detail,'Data Setup-for-Lookup'!D$1,FALSE)</f>
        <v>39</v>
      </c>
      <c r="H599" s="67">
        <f>VLOOKUP($A600,DetailOct,'Data Setup-for-Lookup'!$D$1,FALSE)</f>
        <v>19.5</v>
      </c>
      <c r="I599" s="67"/>
      <c r="J599" s="67"/>
      <c r="K599" s="67">
        <f>VLOOKUP($A599,DetailApr,'Data Setup-for-Lookup'!D$1,FALSE)</f>
        <v>58.5</v>
      </c>
    </row>
    <row r="600" spans="1:11" ht="15.75" x14ac:dyDescent="0.3">
      <c r="A600" t="s">
        <v>44</v>
      </c>
      <c r="B600">
        <v>34</v>
      </c>
      <c r="C600" t="s">
        <v>136</v>
      </c>
      <c r="D600" t="s">
        <v>121</v>
      </c>
      <c r="E600" t="s">
        <v>124</v>
      </c>
      <c r="F600" t="s">
        <v>13</v>
      </c>
      <c r="G600" s="67">
        <f>VLOOKUP($A601,Detail,'Data Setup-for-Lookup'!E$1,FALSE)</f>
        <v>9</v>
      </c>
      <c r="H600" s="67">
        <f>VLOOKUP($A601,DetailOct,'Data Setup-for-Lookup'!$E$1,FALSE)</f>
        <v>4.5</v>
      </c>
      <c r="I600" s="67"/>
      <c r="J600" s="67"/>
      <c r="K600" s="67">
        <f>VLOOKUP($A600,DetailApr,'Data Setup-for-Lookup'!E$1,FALSE)</f>
        <v>13.5</v>
      </c>
    </row>
    <row r="601" spans="1:11" ht="15.75" x14ac:dyDescent="0.3">
      <c r="A601" t="s">
        <v>44</v>
      </c>
      <c r="B601">
        <v>34</v>
      </c>
      <c r="C601" t="s">
        <v>136</v>
      </c>
      <c r="D601" t="s">
        <v>121</v>
      </c>
      <c r="E601" t="s">
        <v>124</v>
      </c>
      <c r="F601" t="s">
        <v>75</v>
      </c>
      <c r="G601" s="67">
        <f>VLOOKUP($A602,Detail,'Data Setup-for-Lookup'!F$1,FALSE)</f>
        <v>0</v>
      </c>
      <c r="H601" s="67">
        <f>VLOOKUP($A602,DetailOct,'Data Setup-for-Lookup'!$F$1,FALSE)</f>
        <v>0</v>
      </c>
      <c r="I601" s="67"/>
      <c r="J601" s="67"/>
      <c r="K601" s="67">
        <f>VLOOKUP($A601,DetailApr,'Data Setup-for-Lookup'!F$1,FALSE)</f>
        <v>0</v>
      </c>
    </row>
    <row r="602" spans="1:11" ht="15.75" x14ac:dyDescent="0.3">
      <c r="A602" t="s">
        <v>44</v>
      </c>
      <c r="B602">
        <v>34</v>
      </c>
      <c r="C602" t="s">
        <v>136</v>
      </c>
      <c r="D602" t="s">
        <v>121</v>
      </c>
      <c r="E602" t="s">
        <v>2</v>
      </c>
      <c r="F602" t="s">
        <v>125</v>
      </c>
      <c r="G602" s="67">
        <f>VLOOKUP($A602,Detail,'Data Setup-for-Lookup'!$G$1,FALSE)</f>
        <v>0</v>
      </c>
      <c r="H602" s="67">
        <f>VLOOKUP($A602,DetailOct,'Data Setup-for-Lookup'!$G$1,FALSE)</f>
        <v>285</v>
      </c>
      <c r="I602" s="67"/>
      <c r="J602" s="67"/>
      <c r="K602" s="67">
        <f>VLOOKUP($A602,DetailApr,'Data Setup-for-Lookup'!G$1,FALSE)</f>
        <v>180</v>
      </c>
    </row>
    <row r="603" spans="1:11" ht="15.75" x14ac:dyDescent="0.3">
      <c r="A603" t="s">
        <v>44</v>
      </c>
      <c r="B603">
        <v>34</v>
      </c>
      <c r="C603" t="s">
        <v>136</v>
      </c>
      <c r="D603" t="s">
        <v>121</v>
      </c>
      <c r="E603" t="s">
        <v>2</v>
      </c>
      <c r="F603" t="s">
        <v>126</v>
      </c>
      <c r="G603" s="67">
        <f>VLOOKUP($A603,Detail,'Data Setup-for-Lookup'!$H$1,FALSE)</f>
        <v>0</v>
      </c>
      <c r="H603" s="67">
        <f>VLOOKUP($A603,DetailOct,'Data Setup-for-Lookup'!$H$1,FALSE)</f>
        <v>0</v>
      </c>
      <c r="I603" s="67"/>
      <c r="J603" s="67"/>
      <c r="K603" s="67">
        <f>VLOOKUP($A603,DetailApr,'Data Setup-for-Lookup'!H$1,FALSE)</f>
        <v>0</v>
      </c>
    </row>
    <row r="604" spans="1:11" ht="15.75" x14ac:dyDescent="0.3">
      <c r="A604" t="s">
        <v>44</v>
      </c>
      <c r="B604">
        <v>34</v>
      </c>
      <c r="C604" t="s">
        <v>136</v>
      </c>
      <c r="D604" t="s">
        <v>121</v>
      </c>
      <c r="E604" t="s">
        <v>2</v>
      </c>
      <c r="F604" t="s">
        <v>127</v>
      </c>
      <c r="G604" s="67">
        <f>VLOOKUP($A604,Detail,'Data Setup-for-Lookup'!$I$1,FALSE)</f>
        <v>0</v>
      </c>
      <c r="H604" s="67">
        <f>VLOOKUP($A604,DetailOct,'Data Setup-for-Lookup'!$I$1,FALSE)</f>
        <v>0</v>
      </c>
      <c r="I604" s="67"/>
      <c r="J604" s="67"/>
      <c r="K604" s="67">
        <f>VLOOKUP($A604,DetailApr,'Data Setup-for-Lookup'!I$1,FALSE)</f>
        <v>0</v>
      </c>
    </row>
    <row r="605" spans="1:11" ht="15.75" x14ac:dyDescent="0.3">
      <c r="A605" t="s">
        <v>44</v>
      </c>
      <c r="B605">
        <v>34</v>
      </c>
      <c r="C605" t="s">
        <v>136</v>
      </c>
      <c r="D605" t="s">
        <v>121</v>
      </c>
      <c r="E605" t="s">
        <v>2</v>
      </c>
      <c r="F605" t="s">
        <v>128</v>
      </c>
      <c r="G605" s="67">
        <f>VLOOKUP($A605,Detail,'Data Setup-for-Lookup'!$J$1,FALSE)</f>
        <v>300</v>
      </c>
      <c r="H605" s="67">
        <f>VLOOKUP($A605,DetailOct,'Data Setup-for-Lookup'!$J$1,FALSE)</f>
        <v>0</v>
      </c>
      <c r="I605" s="67"/>
      <c r="J605" s="67"/>
      <c r="K605" s="67">
        <f>VLOOKUP($A605,DetailApr,'Data Setup-for-Lookup'!J$1,FALSE)</f>
        <v>315</v>
      </c>
    </row>
    <row r="606" spans="1:11" ht="15.75" x14ac:dyDescent="0.3">
      <c r="A606" t="s">
        <v>44</v>
      </c>
      <c r="B606">
        <v>34</v>
      </c>
      <c r="C606" t="s">
        <v>136</v>
      </c>
      <c r="D606" t="s">
        <v>121</v>
      </c>
      <c r="E606" t="s">
        <v>2</v>
      </c>
      <c r="F606" t="s">
        <v>129</v>
      </c>
      <c r="G606" s="67">
        <f>VLOOKUP($A606,Detail,'Data Setup-for-Lookup'!$K$1,FALSE)</f>
        <v>0</v>
      </c>
      <c r="H606" s="67">
        <f>VLOOKUP($A606,DetailOct,'Data Setup-for-Lookup'!$K$1,FALSE)</f>
        <v>0</v>
      </c>
      <c r="I606" s="67"/>
      <c r="J606" s="67"/>
      <c r="K606" s="67">
        <f>VLOOKUP($A606,DetailApr,'Data Setup-for-Lookup'!K$1,FALSE)</f>
        <v>0</v>
      </c>
    </row>
    <row r="607" spans="1:11" ht="15.75" x14ac:dyDescent="0.3">
      <c r="A607" t="s">
        <v>44</v>
      </c>
      <c r="B607">
        <v>34</v>
      </c>
      <c r="C607" t="s">
        <v>136</v>
      </c>
      <c r="D607" t="s">
        <v>121</v>
      </c>
      <c r="E607" t="s">
        <v>2</v>
      </c>
      <c r="F607" t="s">
        <v>130</v>
      </c>
      <c r="G607" s="67">
        <f>VLOOKUP($A607,Detail,'Data Setup-for-Lookup'!$L$1,FALSE)</f>
        <v>0</v>
      </c>
      <c r="H607" s="67">
        <f>VLOOKUP($A607,DetailOct,'Data Setup-for-Lookup'!$L$1,FALSE)</f>
        <v>0</v>
      </c>
      <c r="I607" s="67"/>
      <c r="J607" s="67"/>
      <c r="K607" s="67">
        <f>VLOOKUP($A607,DetailApr,'Data Setup-for-Lookup'!L$1,FALSE)</f>
        <v>0</v>
      </c>
    </row>
    <row r="608" spans="1:11" ht="15.75" x14ac:dyDescent="0.3">
      <c r="A608" t="s">
        <v>44</v>
      </c>
      <c r="B608">
        <v>34</v>
      </c>
      <c r="C608" t="s">
        <v>136</v>
      </c>
      <c r="D608" t="s">
        <v>121</v>
      </c>
      <c r="E608" t="s">
        <v>2</v>
      </c>
      <c r="F608" t="s">
        <v>131</v>
      </c>
      <c r="G608" s="67">
        <f>VLOOKUP($A608,Detail,'Data Setup-for-Lookup'!$M$1,FALSE)</f>
        <v>0</v>
      </c>
      <c r="H608" s="67">
        <f>VLOOKUP($A608,DetailOct,'Data Setup-for-Lookup'!$M$1,FALSE)</f>
        <v>0</v>
      </c>
      <c r="I608" s="67"/>
      <c r="J608" s="67"/>
      <c r="K608" s="67">
        <f>VLOOKUP($A608,DetailApr,'Data Setup-for-Lookup'!M$1,FALSE)</f>
        <v>0</v>
      </c>
    </row>
    <row r="609" spans="1:11" ht="15.75" x14ac:dyDescent="0.3">
      <c r="A609" t="s">
        <v>44</v>
      </c>
      <c r="B609">
        <v>34</v>
      </c>
      <c r="C609" t="s">
        <v>136</v>
      </c>
      <c r="D609" t="s">
        <v>121</v>
      </c>
      <c r="E609" t="s">
        <v>2</v>
      </c>
      <c r="F609" t="s">
        <v>132</v>
      </c>
      <c r="G609" s="67">
        <f>VLOOKUP($A609,Detail,'Data Setup-for-Lookup'!$N$1,FALSE)</f>
        <v>0</v>
      </c>
      <c r="H609" s="67">
        <f>VLOOKUP($A609,DetailOct,'Data Setup-for-Lookup'!$N$1,FALSE)</f>
        <v>0</v>
      </c>
      <c r="I609" s="67"/>
      <c r="J609" s="67"/>
      <c r="K609" s="67">
        <f>VLOOKUP($A609,DetailApr,'Data Setup-for-Lookup'!N$1,FALSE)</f>
        <v>0</v>
      </c>
    </row>
    <row r="610" spans="1:11" ht="15.75" x14ac:dyDescent="0.3">
      <c r="A610" t="s">
        <v>44</v>
      </c>
      <c r="B610">
        <v>34</v>
      </c>
      <c r="C610" t="s">
        <v>136</v>
      </c>
      <c r="D610" t="s">
        <v>121</v>
      </c>
      <c r="E610" t="s">
        <v>2</v>
      </c>
      <c r="F610" t="s">
        <v>133</v>
      </c>
      <c r="G610" s="67">
        <f>VLOOKUP($A610,Detail,'Data Setup-for-Lookup'!$O$1,FALSE)</f>
        <v>0</v>
      </c>
      <c r="H610" s="67">
        <f>VLOOKUP($A610,DetailOct,'Data Setup-for-Lookup'!$O$1,FALSE)</f>
        <v>0</v>
      </c>
      <c r="I610" s="67"/>
      <c r="J610" s="67"/>
      <c r="K610" s="67">
        <f>VLOOKUP($A610,DetailApr,'Data Setup-for-Lookup'!O$1,FALSE)</f>
        <v>0</v>
      </c>
    </row>
    <row r="611" spans="1:11" ht="15.75" x14ac:dyDescent="0.3">
      <c r="A611" t="s">
        <v>44</v>
      </c>
      <c r="B611">
        <v>34</v>
      </c>
      <c r="C611" t="s">
        <v>136</v>
      </c>
      <c r="D611" t="s">
        <v>121</v>
      </c>
      <c r="E611" t="s">
        <v>2</v>
      </c>
      <c r="F611" t="s">
        <v>134</v>
      </c>
      <c r="G611" s="67">
        <f>VLOOKUP($A611,Detail,'Data Setup-for-Lookup'!$P$1,FALSE)</f>
        <v>0</v>
      </c>
      <c r="H611" s="67">
        <f>VLOOKUP($A611,DetailOct,'Data Setup-for-Lookup'!$P$1,FALSE)</f>
        <v>0</v>
      </c>
      <c r="I611" s="67"/>
      <c r="J611" s="67"/>
      <c r="K611" s="67">
        <f>VLOOKUP($A611,DetailApr,'Data Setup-for-Lookup'!P$1,FALSE)</f>
        <v>0</v>
      </c>
    </row>
    <row r="612" spans="1:11" ht="15.75" x14ac:dyDescent="0.3">
      <c r="A612" t="s">
        <v>44</v>
      </c>
      <c r="B612">
        <v>34</v>
      </c>
      <c r="C612" t="s">
        <v>136</v>
      </c>
      <c r="D612" t="s">
        <v>121</v>
      </c>
      <c r="E612" t="s">
        <v>2</v>
      </c>
      <c r="F612" t="s">
        <v>10</v>
      </c>
      <c r="G612" s="67">
        <f>VLOOKUP($A612,Detail,'Data Setup-for-Lookup'!$Q$1,FALSE)</f>
        <v>0</v>
      </c>
      <c r="H612" s="67">
        <f>VLOOKUP($A612,DetailOct,'Data Setup-for-Lookup'!$Q$1,FALSE)</f>
        <v>0</v>
      </c>
      <c r="I612" s="67"/>
      <c r="J612" s="67"/>
      <c r="K612" s="67">
        <f>VLOOKUP($A612,DetailApr,'Data Setup-for-Lookup'!Q$1,FALSE)</f>
        <v>0</v>
      </c>
    </row>
    <row r="613" spans="1:11" ht="15.75" x14ac:dyDescent="0.3">
      <c r="A613" t="s">
        <v>44</v>
      </c>
      <c r="B613">
        <v>34</v>
      </c>
      <c r="C613" t="s">
        <v>136</v>
      </c>
      <c r="D613" t="s">
        <v>121</v>
      </c>
      <c r="E613" t="s">
        <v>135</v>
      </c>
      <c r="F613" t="s">
        <v>123</v>
      </c>
      <c r="G613" s="67">
        <f>VLOOKUP($A613,Detail,'Data Setup-for-Lookup'!$R$1,FALSE)</f>
        <v>300</v>
      </c>
      <c r="H613" s="67">
        <f>VLOOKUP($A613,DetailOct,'Data Setup-for-Lookup'!$R$1,FALSE)</f>
        <v>285</v>
      </c>
      <c r="I613" s="67"/>
      <c r="J613" s="67"/>
      <c r="K613" s="67">
        <f>VLOOKUP($A613,DetailApr,'Data Setup-for-Lookup'!R$1,FALSE)</f>
        <v>495</v>
      </c>
    </row>
    <row r="614" spans="1:11" ht="15.75" x14ac:dyDescent="0.3">
      <c r="A614" t="s">
        <v>44</v>
      </c>
      <c r="B614">
        <v>34</v>
      </c>
      <c r="C614" t="s">
        <v>136</v>
      </c>
      <c r="D614" t="s">
        <v>186</v>
      </c>
      <c r="E614" t="s">
        <v>187</v>
      </c>
      <c r="F614" t="s">
        <v>123</v>
      </c>
      <c r="G614" s="67">
        <f>VLOOKUP($A614,Detail,'Data Setup-for-Lookup'!$S$1,FALSE)</f>
        <v>0</v>
      </c>
      <c r="H614" s="67">
        <f>VLOOKUP($A614,DetailOct,'Data Setup-for-Lookup'!$S$1,FALSE)</f>
        <v>0</v>
      </c>
      <c r="I614" s="67">
        <f>VLOOKUP($A614,DetailJan,'Data Setup-for-Lookup'!$S$1,FALSE)</f>
        <v>4200.5600000000004</v>
      </c>
      <c r="J614" s="67">
        <f>VLOOKUP($A614,DetailApr,'Data Setup-for-Lookup'!$S$1,FALSE)</f>
        <v>0</v>
      </c>
      <c r="K614" s="67">
        <f>VLOOKUP($A614,DetailApr,'Data Setup-for-Lookup'!S$1,FALSE)</f>
        <v>0</v>
      </c>
    </row>
    <row r="615" spans="1:11" ht="15.75" x14ac:dyDescent="0.3">
      <c r="A615" t="s">
        <v>45</v>
      </c>
      <c r="B615">
        <v>35</v>
      </c>
      <c r="C615" t="s">
        <v>136</v>
      </c>
      <c r="D615" t="s">
        <v>121</v>
      </c>
      <c r="E615" t="s">
        <v>122</v>
      </c>
      <c r="F615" t="s">
        <v>123</v>
      </c>
      <c r="G615" s="67">
        <f>VLOOKUP($A616,Detail,'Data Setup-for-Lookup'!B$1,FALSE)</f>
        <v>41975.76</v>
      </c>
      <c r="H615" s="67">
        <f>VLOOKUP($A615,DetailOct,'Data Setup-for-Lookup'!B$1,FALSE)</f>
        <v>35721.199999999997</v>
      </c>
      <c r="I615" s="67"/>
      <c r="J615" s="67"/>
      <c r="K615" s="67">
        <f>VLOOKUP($A615,DetailApr,'Data Setup-for-Lookup'!B$1,FALSE)</f>
        <v>40328.39</v>
      </c>
    </row>
    <row r="616" spans="1:11" ht="15.75" x14ac:dyDescent="0.3">
      <c r="A616" t="s">
        <v>45</v>
      </c>
      <c r="B616">
        <v>35</v>
      </c>
      <c r="C616" t="s">
        <v>136</v>
      </c>
      <c r="D616" t="s">
        <v>121</v>
      </c>
      <c r="E616" t="s">
        <v>124</v>
      </c>
      <c r="F616" t="s">
        <v>1</v>
      </c>
      <c r="G616" s="67">
        <f>VLOOKUP($A617,Detail,'Data Setup-for-Lookup'!C$1,FALSE)</f>
        <v>5641.31</v>
      </c>
      <c r="H616" s="67">
        <f>VLOOKUP($A616,DetailOct,'Data Setup-for-Lookup'!$C$1,FALSE)</f>
        <v>3732.69</v>
      </c>
      <c r="I616" s="67"/>
      <c r="J616" s="67"/>
      <c r="K616" s="67">
        <f>VLOOKUP($A616,DetailApr,'Data Setup-for-Lookup'!C$1,FALSE)</f>
        <v>4857.22</v>
      </c>
    </row>
    <row r="617" spans="1:11" ht="15.75" x14ac:dyDescent="0.3">
      <c r="A617" t="s">
        <v>45</v>
      </c>
      <c r="B617">
        <v>35</v>
      </c>
      <c r="C617" t="s">
        <v>136</v>
      </c>
      <c r="D617" t="s">
        <v>121</v>
      </c>
      <c r="E617" t="s">
        <v>124</v>
      </c>
      <c r="F617" t="s">
        <v>12</v>
      </c>
      <c r="G617" s="67">
        <f>VLOOKUP($A618,Detail,'Data Setup-for-Lookup'!D$1,FALSE)</f>
        <v>0</v>
      </c>
      <c r="H617" s="67">
        <f>VLOOKUP($A618,DetailOct,'Data Setup-for-Lookup'!$D$1,FALSE)</f>
        <v>0</v>
      </c>
      <c r="I617" s="67"/>
      <c r="J617" s="67"/>
      <c r="K617" s="67">
        <f>VLOOKUP($A617,DetailApr,'Data Setup-for-Lookup'!D$1,FALSE)</f>
        <v>0</v>
      </c>
    </row>
    <row r="618" spans="1:11" ht="15.75" x14ac:dyDescent="0.3">
      <c r="A618" t="s">
        <v>45</v>
      </c>
      <c r="B618">
        <v>35</v>
      </c>
      <c r="C618" t="s">
        <v>136</v>
      </c>
      <c r="D618" t="s">
        <v>121</v>
      </c>
      <c r="E618" t="s">
        <v>124</v>
      </c>
      <c r="F618" t="s">
        <v>13</v>
      </c>
      <c r="G618" s="67">
        <f>VLOOKUP($A619,Detail,'Data Setup-for-Lookup'!E$1,FALSE)</f>
        <v>167.24</v>
      </c>
      <c r="H618" s="67">
        <f>VLOOKUP($A619,DetailOct,'Data Setup-for-Lookup'!$E$1,FALSE)</f>
        <v>3508.44</v>
      </c>
      <c r="I618" s="67"/>
      <c r="J618" s="67"/>
      <c r="K618" s="67">
        <f>VLOOKUP($A618,DetailApr,'Data Setup-for-Lookup'!E$1,FALSE)</f>
        <v>944.5</v>
      </c>
    </row>
    <row r="619" spans="1:11" ht="15.75" x14ac:dyDescent="0.3">
      <c r="A619" t="s">
        <v>45</v>
      </c>
      <c r="B619">
        <v>35</v>
      </c>
      <c r="C619" t="s">
        <v>136</v>
      </c>
      <c r="D619" t="s">
        <v>121</v>
      </c>
      <c r="E619" t="s">
        <v>124</v>
      </c>
      <c r="F619" t="s">
        <v>75</v>
      </c>
      <c r="G619" s="67">
        <f>VLOOKUP($A620,Detail,'Data Setup-for-Lookup'!F$1,FALSE)</f>
        <v>76</v>
      </c>
      <c r="H619" s="67">
        <f>VLOOKUP($A620,DetailOct,'Data Setup-for-Lookup'!$F$1,FALSE)</f>
        <v>38</v>
      </c>
      <c r="I619" s="67"/>
      <c r="J619" s="67"/>
      <c r="K619" s="67">
        <f>VLOOKUP($A619,DetailApr,'Data Setup-for-Lookup'!F$1,FALSE)</f>
        <v>76</v>
      </c>
    </row>
    <row r="620" spans="1:11" ht="15.75" x14ac:dyDescent="0.3">
      <c r="A620" t="s">
        <v>45</v>
      </c>
      <c r="B620">
        <v>35</v>
      </c>
      <c r="C620" t="s">
        <v>136</v>
      </c>
      <c r="D620" t="s">
        <v>121</v>
      </c>
      <c r="E620" t="s">
        <v>2</v>
      </c>
      <c r="F620" t="s">
        <v>125</v>
      </c>
      <c r="G620" s="67">
        <f>VLOOKUP($A620,Detail,'Data Setup-for-Lookup'!$G$1,FALSE)</f>
        <v>0</v>
      </c>
      <c r="H620" s="67">
        <f>VLOOKUP($A620,DetailOct,'Data Setup-for-Lookup'!$G$1,FALSE)</f>
        <v>0</v>
      </c>
      <c r="I620" s="67"/>
      <c r="J620" s="67"/>
      <c r="K620" s="67">
        <f>VLOOKUP($A620,DetailApr,'Data Setup-for-Lookup'!G$1,FALSE)</f>
        <v>0</v>
      </c>
    </row>
    <row r="621" spans="1:11" ht="15.75" x14ac:dyDescent="0.3">
      <c r="A621" t="s">
        <v>45</v>
      </c>
      <c r="B621">
        <v>35</v>
      </c>
      <c r="C621" t="s">
        <v>136</v>
      </c>
      <c r="D621" t="s">
        <v>121</v>
      </c>
      <c r="E621" t="s">
        <v>2</v>
      </c>
      <c r="F621" t="s">
        <v>126</v>
      </c>
      <c r="G621" s="67">
        <f>VLOOKUP($A621,Detail,'Data Setup-for-Lookup'!$H$1,FALSE)</f>
        <v>0</v>
      </c>
      <c r="H621" s="67">
        <f>VLOOKUP($A621,DetailOct,'Data Setup-for-Lookup'!$H$1,FALSE)</f>
        <v>0</v>
      </c>
      <c r="I621" s="67"/>
      <c r="J621" s="67"/>
      <c r="K621" s="67">
        <f>VLOOKUP($A621,DetailApr,'Data Setup-for-Lookup'!H$1,FALSE)</f>
        <v>0</v>
      </c>
    </row>
    <row r="622" spans="1:11" ht="15.75" x14ac:dyDescent="0.3">
      <c r="A622" t="s">
        <v>45</v>
      </c>
      <c r="B622">
        <v>35</v>
      </c>
      <c r="C622" t="s">
        <v>136</v>
      </c>
      <c r="D622" t="s">
        <v>121</v>
      </c>
      <c r="E622" t="s">
        <v>2</v>
      </c>
      <c r="F622" t="s">
        <v>127</v>
      </c>
      <c r="G622" s="67">
        <f>VLOOKUP($A622,Detail,'Data Setup-for-Lookup'!$I$1,FALSE)</f>
        <v>6391.01</v>
      </c>
      <c r="H622" s="67">
        <f>VLOOKUP($A622,DetailOct,'Data Setup-for-Lookup'!$I$1,FALSE)</f>
        <v>17469.27</v>
      </c>
      <c r="I622" s="67"/>
      <c r="J622" s="67"/>
      <c r="K622" s="67">
        <f>VLOOKUP($A622,DetailApr,'Data Setup-for-Lookup'!I$1,FALSE)</f>
        <v>4401.76</v>
      </c>
    </row>
    <row r="623" spans="1:11" ht="15.75" x14ac:dyDescent="0.3">
      <c r="A623" t="s">
        <v>45</v>
      </c>
      <c r="B623">
        <v>35</v>
      </c>
      <c r="C623" t="s">
        <v>136</v>
      </c>
      <c r="D623" t="s">
        <v>121</v>
      </c>
      <c r="E623" t="s">
        <v>2</v>
      </c>
      <c r="F623" t="s">
        <v>128</v>
      </c>
      <c r="G623" s="67">
        <f>VLOOKUP($A623,Detail,'Data Setup-for-Lookup'!$J$1,FALSE)</f>
        <v>0</v>
      </c>
      <c r="H623" s="67">
        <f>VLOOKUP($A623,DetailOct,'Data Setup-for-Lookup'!$J$1,FALSE)</f>
        <v>0</v>
      </c>
      <c r="I623" s="67"/>
      <c r="J623" s="67"/>
      <c r="K623" s="67">
        <f>VLOOKUP($A623,DetailApr,'Data Setup-for-Lookup'!J$1,FALSE)</f>
        <v>0</v>
      </c>
    </row>
    <row r="624" spans="1:11" ht="15.75" x14ac:dyDescent="0.3">
      <c r="A624" t="s">
        <v>45</v>
      </c>
      <c r="B624">
        <v>35</v>
      </c>
      <c r="C624" t="s">
        <v>136</v>
      </c>
      <c r="D624" t="s">
        <v>121</v>
      </c>
      <c r="E624" t="s">
        <v>2</v>
      </c>
      <c r="F624" t="s">
        <v>129</v>
      </c>
      <c r="G624" s="67">
        <f>VLOOKUP($A624,Detail,'Data Setup-for-Lookup'!$K$1,FALSE)</f>
        <v>0</v>
      </c>
      <c r="H624" s="67">
        <f>VLOOKUP($A624,DetailOct,'Data Setup-for-Lookup'!$K$1,FALSE)</f>
        <v>0</v>
      </c>
      <c r="I624" s="67"/>
      <c r="J624" s="67"/>
      <c r="K624" s="67">
        <f>VLOOKUP($A624,DetailApr,'Data Setup-for-Lookup'!K$1,FALSE)</f>
        <v>0</v>
      </c>
    </row>
    <row r="625" spans="1:11" ht="15.75" x14ac:dyDescent="0.3">
      <c r="A625" t="s">
        <v>45</v>
      </c>
      <c r="B625">
        <v>35</v>
      </c>
      <c r="C625" t="s">
        <v>136</v>
      </c>
      <c r="D625" t="s">
        <v>121</v>
      </c>
      <c r="E625" t="s">
        <v>2</v>
      </c>
      <c r="F625" t="s">
        <v>130</v>
      </c>
      <c r="G625" s="67">
        <f>VLOOKUP($A625,Detail,'Data Setup-for-Lookup'!$L$1,FALSE)</f>
        <v>0</v>
      </c>
      <c r="H625" s="67">
        <f>VLOOKUP($A625,DetailOct,'Data Setup-for-Lookup'!$L$1,FALSE)</f>
        <v>0</v>
      </c>
      <c r="I625" s="67"/>
      <c r="J625" s="67"/>
      <c r="K625" s="67">
        <f>VLOOKUP($A625,DetailApr,'Data Setup-for-Lookup'!L$1,FALSE)</f>
        <v>0</v>
      </c>
    </row>
    <row r="626" spans="1:11" ht="15.75" x14ac:dyDescent="0.3">
      <c r="A626" t="s">
        <v>45</v>
      </c>
      <c r="B626">
        <v>35</v>
      </c>
      <c r="C626" t="s">
        <v>136</v>
      </c>
      <c r="D626" t="s">
        <v>121</v>
      </c>
      <c r="E626" t="s">
        <v>2</v>
      </c>
      <c r="F626" t="s">
        <v>131</v>
      </c>
      <c r="G626" s="67">
        <f>VLOOKUP($A626,Detail,'Data Setup-for-Lookup'!$M$1,FALSE)</f>
        <v>0</v>
      </c>
      <c r="H626" s="67">
        <f>VLOOKUP($A626,DetailOct,'Data Setup-for-Lookup'!$M$1,FALSE)</f>
        <v>0</v>
      </c>
      <c r="I626" s="67"/>
      <c r="J626" s="67"/>
      <c r="K626" s="67">
        <f>VLOOKUP($A626,DetailApr,'Data Setup-for-Lookup'!M$1,FALSE)</f>
        <v>0</v>
      </c>
    </row>
    <row r="627" spans="1:11" ht="15.75" x14ac:dyDescent="0.3">
      <c r="A627" t="s">
        <v>45</v>
      </c>
      <c r="B627">
        <v>35</v>
      </c>
      <c r="C627" t="s">
        <v>136</v>
      </c>
      <c r="D627" t="s">
        <v>121</v>
      </c>
      <c r="E627" t="s">
        <v>2</v>
      </c>
      <c r="F627" t="s">
        <v>132</v>
      </c>
      <c r="G627" s="67">
        <f>VLOOKUP($A627,Detail,'Data Setup-for-Lookup'!$N$1,FALSE)</f>
        <v>35.25</v>
      </c>
      <c r="H627" s="67">
        <f>VLOOKUP($A627,DetailOct,'Data Setup-for-Lookup'!$N$1,FALSE)</f>
        <v>0</v>
      </c>
      <c r="I627" s="67"/>
      <c r="J627" s="67"/>
      <c r="K627" s="67">
        <f>VLOOKUP($A627,DetailApr,'Data Setup-for-Lookup'!N$1,FALSE)</f>
        <v>0</v>
      </c>
    </row>
    <row r="628" spans="1:11" ht="15.75" x14ac:dyDescent="0.3">
      <c r="A628" t="s">
        <v>45</v>
      </c>
      <c r="B628">
        <v>35</v>
      </c>
      <c r="C628" t="s">
        <v>136</v>
      </c>
      <c r="D628" t="s">
        <v>121</v>
      </c>
      <c r="E628" t="s">
        <v>2</v>
      </c>
      <c r="F628" t="s">
        <v>133</v>
      </c>
      <c r="G628" s="67">
        <f>VLOOKUP($A628,Detail,'Data Setup-for-Lookup'!$O$1,FALSE)</f>
        <v>0</v>
      </c>
      <c r="H628" s="67">
        <f>VLOOKUP($A628,DetailOct,'Data Setup-for-Lookup'!$O$1,FALSE)</f>
        <v>0</v>
      </c>
      <c r="I628" s="67"/>
      <c r="J628" s="67"/>
      <c r="K628" s="67">
        <f>VLOOKUP($A628,DetailApr,'Data Setup-for-Lookup'!O$1,FALSE)</f>
        <v>0</v>
      </c>
    </row>
    <row r="629" spans="1:11" ht="15.75" x14ac:dyDescent="0.3">
      <c r="A629" t="s">
        <v>45</v>
      </c>
      <c r="B629">
        <v>35</v>
      </c>
      <c r="C629" t="s">
        <v>136</v>
      </c>
      <c r="D629" t="s">
        <v>121</v>
      </c>
      <c r="E629" t="s">
        <v>2</v>
      </c>
      <c r="F629" t="s">
        <v>134</v>
      </c>
      <c r="G629" s="67">
        <f>VLOOKUP($A629,Detail,'Data Setup-for-Lookup'!$P$1,FALSE)</f>
        <v>0</v>
      </c>
      <c r="H629" s="67">
        <f>VLOOKUP($A629,DetailOct,'Data Setup-for-Lookup'!$P$1,FALSE)</f>
        <v>612</v>
      </c>
      <c r="I629" s="67"/>
      <c r="J629" s="67"/>
      <c r="K629" s="67">
        <f>VLOOKUP($A629,DetailApr,'Data Setup-for-Lookup'!P$1,FALSE)</f>
        <v>620</v>
      </c>
    </row>
    <row r="630" spans="1:11" ht="15.75" x14ac:dyDescent="0.3">
      <c r="A630" t="s">
        <v>45</v>
      </c>
      <c r="B630">
        <v>35</v>
      </c>
      <c r="C630" t="s">
        <v>136</v>
      </c>
      <c r="D630" t="s">
        <v>121</v>
      </c>
      <c r="E630" t="s">
        <v>2</v>
      </c>
      <c r="F630" t="s">
        <v>10</v>
      </c>
      <c r="G630" s="67">
        <f>VLOOKUP($A630,Detail,'Data Setup-for-Lookup'!$Q$1,FALSE)</f>
        <v>0</v>
      </c>
      <c r="H630" s="67">
        <f>VLOOKUP($A630,DetailOct,'Data Setup-for-Lookup'!$Q$1,FALSE)</f>
        <v>0</v>
      </c>
      <c r="I630" s="67"/>
      <c r="J630" s="67"/>
      <c r="K630" s="67">
        <f>VLOOKUP($A630,DetailApr,'Data Setup-for-Lookup'!Q$1,FALSE)</f>
        <v>0</v>
      </c>
    </row>
    <row r="631" spans="1:11" ht="15.75" x14ac:dyDescent="0.3">
      <c r="A631" t="s">
        <v>45</v>
      </c>
      <c r="B631">
        <v>35</v>
      </c>
      <c r="C631" t="s">
        <v>136</v>
      </c>
      <c r="D631" t="s">
        <v>121</v>
      </c>
      <c r="E631" t="s">
        <v>135</v>
      </c>
      <c r="F631" t="s">
        <v>123</v>
      </c>
      <c r="G631" s="67">
        <f>VLOOKUP($A631,Detail,'Data Setup-for-Lookup'!$R$1,FALSE)</f>
        <v>6426.26</v>
      </c>
      <c r="H631" s="67">
        <f>VLOOKUP($A631,DetailOct,'Data Setup-for-Lookup'!$R$1,FALSE)</f>
        <v>18081.27</v>
      </c>
      <c r="I631" s="67"/>
      <c r="J631" s="67"/>
      <c r="K631" s="67">
        <f>VLOOKUP($A631,DetailApr,'Data Setup-for-Lookup'!R$1,FALSE)</f>
        <v>5021.76</v>
      </c>
    </row>
    <row r="632" spans="1:11" ht="15.75" x14ac:dyDescent="0.3">
      <c r="A632" t="s">
        <v>45</v>
      </c>
      <c r="B632">
        <v>35</v>
      </c>
      <c r="C632" t="s">
        <v>136</v>
      </c>
      <c r="D632" t="s">
        <v>186</v>
      </c>
      <c r="E632" t="s">
        <v>187</v>
      </c>
      <c r="F632" t="s">
        <v>123</v>
      </c>
      <c r="G632" s="67">
        <f>VLOOKUP($A632,Detail,'Data Setup-for-Lookup'!$S$1,FALSE)</f>
        <v>61511.25</v>
      </c>
      <c r="H632" s="67">
        <f>VLOOKUP($A632,DetailOct,'Data Setup-for-Lookup'!$S$1,FALSE)</f>
        <v>54582.43</v>
      </c>
      <c r="I632" s="67">
        <f>VLOOKUP($A632,DetailJan,'Data Setup-for-Lookup'!$S$1,FALSE)</f>
        <v>59355.54</v>
      </c>
      <c r="J632" s="67">
        <f>VLOOKUP($A632,DetailApr,'Data Setup-for-Lookup'!$S$1,FALSE)</f>
        <v>62006.470287849261</v>
      </c>
      <c r="K632" s="67">
        <f>VLOOKUP($A632,DetailApr,'Data Setup-for-Lookup'!S$1,FALSE)</f>
        <v>62006.470287849261</v>
      </c>
    </row>
    <row r="633" spans="1:11" ht="15.75" x14ac:dyDescent="0.3">
      <c r="A633" t="s">
        <v>46</v>
      </c>
      <c r="B633">
        <v>36</v>
      </c>
      <c r="C633" t="s">
        <v>136</v>
      </c>
      <c r="D633" t="s">
        <v>121</v>
      </c>
      <c r="E633" t="s">
        <v>122</v>
      </c>
      <c r="F633" t="s">
        <v>123</v>
      </c>
      <c r="G633" s="67">
        <f>VLOOKUP($A634,Detail,'Data Setup-for-Lookup'!B$1,FALSE)</f>
        <v>28309.68</v>
      </c>
      <c r="H633" s="67">
        <f>VLOOKUP($A633,DetailOct,'Data Setup-for-Lookup'!B$1,FALSE)</f>
        <v>33767.81</v>
      </c>
      <c r="I633" s="67"/>
      <c r="J633" s="67"/>
      <c r="K633" s="67">
        <f>VLOOKUP($A633,DetailApr,'Data Setup-for-Lookup'!B$1,FALSE)</f>
        <v>24785.47</v>
      </c>
    </row>
    <row r="634" spans="1:11" ht="15.75" x14ac:dyDescent="0.3">
      <c r="A634" t="s">
        <v>46</v>
      </c>
      <c r="B634">
        <v>36</v>
      </c>
      <c r="C634" t="s">
        <v>136</v>
      </c>
      <c r="D634" t="s">
        <v>121</v>
      </c>
      <c r="E634" t="s">
        <v>124</v>
      </c>
      <c r="F634" t="s">
        <v>1</v>
      </c>
      <c r="G634" s="67">
        <f>VLOOKUP($A635,Detail,'Data Setup-for-Lookup'!C$1,FALSE)</f>
        <v>23023.86</v>
      </c>
      <c r="H634" s="67">
        <f>VLOOKUP($A634,DetailOct,'Data Setup-for-Lookup'!$C$1,FALSE)</f>
        <v>12342.62</v>
      </c>
      <c r="I634" s="67"/>
      <c r="J634" s="67"/>
      <c r="K634" s="67">
        <f>VLOOKUP($A634,DetailApr,'Data Setup-for-Lookup'!C$1,FALSE)</f>
        <v>17071.98</v>
      </c>
    </row>
    <row r="635" spans="1:11" ht="15.75" x14ac:dyDescent="0.3">
      <c r="A635" t="s">
        <v>46</v>
      </c>
      <c r="B635">
        <v>36</v>
      </c>
      <c r="C635" t="s">
        <v>136</v>
      </c>
      <c r="D635" t="s">
        <v>121</v>
      </c>
      <c r="E635" t="s">
        <v>124</v>
      </c>
      <c r="F635" t="s">
        <v>12</v>
      </c>
      <c r="G635" s="67">
        <f>VLOOKUP($A636,Detail,'Data Setup-for-Lookup'!D$1,FALSE)</f>
        <v>11210.06</v>
      </c>
      <c r="H635" s="67">
        <f>VLOOKUP($A636,DetailOct,'Data Setup-for-Lookup'!$D$1,FALSE)</f>
        <v>4635.78</v>
      </c>
      <c r="I635" s="67"/>
      <c r="J635" s="67"/>
      <c r="K635" s="67">
        <f>VLOOKUP($A635,DetailApr,'Data Setup-for-Lookup'!D$1,FALSE)</f>
        <v>10117.790000000001</v>
      </c>
    </row>
    <row r="636" spans="1:11" ht="15.75" x14ac:dyDescent="0.3">
      <c r="A636" t="s">
        <v>46</v>
      </c>
      <c r="B636">
        <v>36</v>
      </c>
      <c r="C636" t="s">
        <v>136</v>
      </c>
      <c r="D636" t="s">
        <v>121</v>
      </c>
      <c r="E636" t="s">
        <v>124</v>
      </c>
      <c r="F636" t="s">
        <v>13</v>
      </c>
      <c r="G636" s="67">
        <f>VLOOKUP($A637,Detail,'Data Setup-for-Lookup'!E$1,FALSE)</f>
        <v>0</v>
      </c>
      <c r="H636" s="67">
        <f>VLOOKUP($A637,DetailOct,'Data Setup-for-Lookup'!$E$1,FALSE)</f>
        <v>0</v>
      </c>
      <c r="I636" s="67"/>
      <c r="J636" s="67"/>
      <c r="K636" s="67">
        <f>VLOOKUP($A636,DetailApr,'Data Setup-for-Lookup'!E$1,FALSE)</f>
        <v>0</v>
      </c>
    </row>
    <row r="637" spans="1:11" ht="15.75" x14ac:dyDescent="0.3">
      <c r="A637" t="s">
        <v>46</v>
      </c>
      <c r="B637">
        <v>36</v>
      </c>
      <c r="C637" t="s">
        <v>136</v>
      </c>
      <c r="D637" t="s">
        <v>121</v>
      </c>
      <c r="E637" t="s">
        <v>124</v>
      </c>
      <c r="F637" t="s">
        <v>75</v>
      </c>
      <c r="G637" s="67">
        <f>VLOOKUP($A638,Detail,'Data Setup-for-Lookup'!F$1,FALSE)</f>
        <v>0</v>
      </c>
      <c r="H637" s="67">
        <f>VLOOKUP($A638,DetailOct,'Data Setup-for-Lookup'!$F$1,FALSE)</f>
        <v>0</v>
      </c>
      <c r="I637" s="67"/>
      <c r="J637" s="67"/>
      <c r="K637" s="67">
        <f>VLOOKUP($A637,DetailApr,'Data Setup-for-Lookup'!F$1,FALSE)</f>
        <v>650.25</v>
      </c>
    </row>
    <row r="638" spans="1:11" ht="15.75" x14ac:dyDescent="0.3">
      <c r="A638" t="s">
        <v>46</v>
      </c>
      <c r="B638">
        <v>36</v>
      </c>
      <c r="C638" t="s">
        <v>136</v>
      </c>
      <c r="D638" t="s">
        <v>121</v>
      </c>
      <c r="E638" t="s">
        <v>2</v>
      </c>
      <c r="F638" t="s">
        <v>125</v>
      </c>
      <c r="G638" s="67">
        <f>VLOOKUP($A638,Detail,'Data Setup-for-Lookup'!$G$1,FALSE)</f>
        <v>3540</v>
      </c>
      <c r="H638" s="67">
        <f>VLOOKUP($A638,DetailOct,'Data Setup-for-Lookup'!$G$1,FALSE)</f>
        <v>5505</v>
      </c>
      <c r="I638" s="67"/>
      <c r="J638" s="67"/>
      <c r="K638" s="67">
        <f>VLOOKUP($A638,DetailApr,'Data Setup-for-Lookup'!G$1,FALSE)</f>
        <v>4050</v>
      </c>
    </row>
    <row r="639" spans="1:11" ht="15.75" x14ac:dyDescent="0.3">
      <c r="A639" t="s">
        <v>46</v>
      </c>
      <c r="B639">
        <v>36</v>
      </c>
      <c r="C639" t="s">
        <v>136</v>
      </c>
      <c r="D639" t="s">
        <v>121</v>
      </c>
      <c r="E639" t="s">
        <v>2</v>
      </c>
      <c r="F639" t="s">
        <v>126</v>
      </c>
      <c r="G639" s="67">
        <f>VLOOKUP($A639,Detail,'Data Setup-for-Lookup'!$H$1,FALSE)</f>
        <v>2340</v>
      </c>
      <c r="H639" s="67">
        <f>VLOOKUP($A639,DetailOct,'Data Setup-for-Lookup'!$H$1,FALSE)</f>
        <v>4650</v>
      </c>
      <c r="I639" s="67"/>
      <c r="J639" s="67"/>
      <c r="K639" s="67">
        <f>VLOOKUP($A639,DetailApr,'Data Setup-for-Lookup'!H$1,FALSE)</f>
        <v>3300</v>
      </c>
    </row>
    <row r="640" spans="1:11" ht="15.75" x14ac:dyDescent="0.3">
      <c r="A640" t="s">
        <v>46</v>
      </c>
      <c r="B640">
        <v>36</v>
      </c>
      <c r="C640" t="s">
        <v>136</v>
      </c>
      <c r="D640" t="s">
        <v>121</v>
      </c>
      <c r="E640" t="s">
        <v>2</v>
      </c>
      <c r="F640" t="s">
        <v>127</v>
      </c>
      <c r="G640" s="67">
        <f>VLOOKUP($A640,Detail,'Data Setup-for-Lookup'!$I$1,FALSE)</f>
        <v>0</v>
      </c>
      <c r="H640" s="67">
        <f>VLOOKUP($A640,DetailOct,'Data Setup-for-Lookup'!$I$1,FALSE)</f>
        <v>0</v>
      </c>
      <c r="I640" s="67"/>
      <c r="J640" s="67"/>
      <c r="K640" s="67">
        <f>VLOOKUP($A640,DetailApr,'Data Setup-for-Lookup'!I$1,FALSE)</f>
        <v>0</v>
      </c>
    </row>
    <row r="641" spans="1:11" ht="15.75" x14ac:dyDescent="0.3">
      <c r="A641" t="s">
        <v>46</v>
      </c>
      <c r="B641">
        <v>36</v>
      </c>
      <c r="C641" t="s">
        <v>136</v>
      </c>
      <c r="D641" t="s">
        <v>121</v>
      </c>
      <c r="E641" t="s">
        <v>2</v>
      </c>
      <c r="F641" t="s">
        <v>128</v>
      </c>
      <c r="G641" s="67">
        <f>VLOOKUP($A641,Detail,'Data Setup-for-Lookup'!$J$1,FALSE)</f>
        <v>0</v>
      </c>
      <c r="H641" s="67">
        <f>VLOOKUP($A641,DetailOct,'Data Setup-for-Lookup'!$J$1,FALSE)</f>
        <v>0</v>
      </c>
      <c r="I641" s="67"/>
      <c r="J641" s="67"/>
      <c r="K641" s="67">
        <f>VLOOKUP($A641,DetailApr,'Data Setup-for-Lookup'!J$1,FALSE)</f>
        <v>0</v>
      </c>
    </row>
    <row r="642" spans="1:11" ht="15.75" x14ac:dyDescent="0.3">
      <c r="A642" t="s">
        <v>46</v>
      </c>
      <c r="B642">
        <v>36</v>
      </c>
      <c r="C642" t="s">
        <v>136</v>
      </c>
      <c r="D642" t="s">
        <v>121</v>
      </c>
      <c r="E642" t="s">
        <v>2</v>
      </c>
      <c r="F642" t="s">
        <v>129</v>
      </c>
      <c r="G642" s="67">
        <f>VLOOKUP($A642,Detail,'Data Setup-for-Lookup'!$K$1,FALSE)</f>
        <v>0</v>
      </c>
      <c r="H642" s="67">
        <f>VLOOKUP($A642,DetailOct,'Data Setup-for-Lookup'!$K$1,FALSE)</f>
        <v>0</v>
      </c>
      <c r="I642" s="67"/>
      <c r="J642" s="67"/>
      <c r="K642" s="67">
        <f>VLOOKUP($A642,DetailApr,'Data Setup-for-Lookup'!K$1,FALSE)</f>
        <v>0</v>
      </c>
    </row>
    <row r="643" spans="1:11" ht="15.75" x14ac:dyDescent="0.3">
      <c r="A643" t="s">
        <v>46</v>
      </c>
      <c r="B643">
        <v>36</v>
      </c>
      <c r="C643" t="s">
        <v>136</v>
      </c>
      <c r="D643" t="s">
        <v>121</v>
      </c>
      <c r="E643" t="s">
        <v>2</v>
      </c>
      <c r="F643" t="s">
        <v>130</v>
      </c>
      <c r="G643" s="67">
        <f>VLOOKUP($A643,Detail,'Data Setup-for-Lookup'!$L$1,FALSE)</f>
        <v>0</v>
      </c>
      <c r="H643" s="67">
        <f>VLOOKUP($A643,DetailOct,'Data Setup-for-Lookup'!$L$1,FALSE)</f>
        <v>0</v>
      </c>
      <c r="I643" s="67"/>
      <c r="J643" s="67"/>
      <c r="K643" s="67">
        <f>VLOOKUP($A643,DetailApr,'Data Setup-for-Lookup'!L$1,FALSE)</f>
        <v>0</v>
      </c>
    </row>
    <row r="644" spans="1:11" ht="15.75" x14ac:dyDescent="0.3">
      <c r="A644" t="s">
        <v>46</v>
      </c>
      <c r="B644">
        <v>36</v>
      </c>
      <c r="C644" t="s">
        <v>136</v>
      </c>
      <c r="D644" t="s">
        <v>121</v>
      </c>
      <c r="E644" t="s">
        <v>2</v>
      </c>
      <c r="F644" t="s">
        <v>131</v>
      </c>
      <c r="G644" s="67">
        <f>VLOOKUP($A644,Detail,'Data Setup-for-Lookup'!$M$1,FALSE)</f>
        <v>349.39</v>
      </c>
      <c r="H644" s="67">
        <f>VLOOKUP($A644,DetailOct,'Data Setup-for-Lookup'!$M$1,FALSE)</f>
        <v>0</v>
      </c>
      <c r="I644" s="67"/>
      <c r="J644" s="67"/>
      <c r="K644" s="67">
        <f>VLOOKUP($A644,DetailApr,'Data Setup-for-Lookup'!M$1,FALSE)</f>
        <v>0</v>
      </c>
    </row>
    <row r="645" spans="1:11" ht="15.75" x14ac:dyDescent="0.3">
      <c r="A645" t="s">
        <v>46</v>
      </c>
      <c r="B645">
        <v>36</v>
      </c>
      <c r="C645" t="s">
        <v>136</v>
      </c>
      <c r="D645" t="s">
        <v>121</v>
      </c>
      <c r="E645" t="s">
        <v>2</v>
      </c>
      <c r="F645" t="s">
        <v>132</v>
      </c>
      <c r="G645" s="67">
        <f>VLOOKUP($A645,Detail,'Data Setup-for-Lookup'!$N$1,FALSE)</f>
        <v>254.03</v>
      </c>
      <c r="H645" s="67">
        <f>VLOOKUP($A645,DetailOct,'Data Setup-for-Lookup'!$N$1,FALSE)</f>
        <v>113.25</v>
      </c>
      <c r="I645" s="67"/>
      <c r="J645" s="67"/>
      <c r="K645" s="67">
        <f>VLOOKUP($A645,DetailApr,'Data Setup-for-Lookup'!N$1,FALSE)</f>
        <v>536.34</v>
      </c>
    </row>
    <row r="646" spans="1:11" ht="15.75" x14ac:dyDescent="0.3">
      <c r="A646" t="s">
        <v>46</v>
      </c>
      <c r="B646">
        <v>36</v>
      </c>
      <c r="C646" t="s">
        <v>136</v>
      </c>
      <c r="D646" t="s">
        <v>121</v>
      </c>
      <c r="E646" t="s">
        <v>2</v>
      </c>
      <c r="F646" t="s">
        <v>133</v>
      </c>
      <c r="G646" s="67">
        <f>VLOOKUP($A646,Detail,'Data Setup-for-Lookup'!$O$1,FALSE)</f>
        <v>697.64</v>
      </c>
      <c r="H646" s="67">
        <f>VLOOKUP($A646,DetailOct,'Data Setup-for-Lookup'!$O$1,FALSE)</f>
        <v>235.83</v>
      </c>
      <c r="I646" s="67"/>
      <c r="J646" s="67"/>
      <c r="K646" s="67">
        <f>VLOOKUP($A646,DetailApr,'Data Setup-for-Lookup'!O$1,FALSE)</f>
        <v>302.27</v>
      </c>
    </row>
    <row r="647" spans="1:11" ht="15.75" x14ac:dyDescent="0.3">
      <c r="A647" t="s">
        <v>46</v>
      </c>
      <c r="B647">
        <v>36</v>
      </c>
      <c r="C647" t="s">
        <v>136</v>
      </c>
      <c r="D647" t="s">
        <v>121</v>
      </c>
      <c r="E647" t="s">
        <v>2</v>
      </c>
      <c r="F647" t="s">
        <v>134</v>
      </c>
      <c r="G647" s="67">
        <f>VLOOKUP($A647,Detail,'Data Setup-for-Lookup'!$P$1,FALSE)</f>
        <v>0</v>
      </c>
      <c r="H647" s="67">
        <f>VLOOKUP($A647,DetailOct,'Data Setup-for-Lookup'!$P$1,FALSE)</f>
        <v>0</v>
      </c>
      <c r="I647" s="67"/>
      <c r="J647" s="67"/>
      <c r="K647" s="67">
        <f>VLOOKUP($A647,DetailApr,'Data Setup-for-Lookup'!P$1,FALSE)</f>
        <v>0</v>
      </c>
    </row>
    <row r="648" spans="1:11" ht="15.75" x14ac:dyDescent="0.3">
      <c r="A648" t="s">
        <v>46</v>
      </c>
      <c r="B648">
        <v>36</v>
      </c>
      <c r="C648" t="s">
        <v>136</v>
      </c>
      <c r="D648" t="s">
        <v>121</v>
      </c>
      <c r="E648" t="s">
        <v>2</v>
      </c>
      <c r="F648" t="s">
        <v>10</v>
      </c>
      <c r="G648" s="67">
        <f>VLOOKUP($A648,Detail,'Data Setup-for-Lookup'!$Q$1,FALSE)</f>
        <v>0</v>
      </c>
      <c r="H648" s="67">
        <f>VLOOKUP($A648,DetailOct,'Data Setup-for-Lookup'!$Q$1,FALSE)</f>
        <v>0</v>
      </c>
      <c r="I648" s="67"/>
      <c r="J648" s="67"/>
      <c r="K648" s="67">
        <f>VLOOKUP($A648,DetailApr,'Data Setup-for-Lookup'!Q$1,FALSE)</f>
        <v>0</v>
      </c>
    </row>
    <row r="649" spans="1:11" ht="15.75" x14ac:dyDescent="0.3">
      <c r="A649" t="s">
        <v>46</v>
      </c>
      <c r="B649">
        <v>36</v>
      </c>
      <c r="C649" t="s">
        <v>136</v>
      </c>
      <c r="D649" t="s">
        <v>121</v>
      </c>
      <c r="E649" t="s">
        <v>135</v>
      </c>
      <c r="F649" t="s">
        <v>123</v>
      </c>
      <c r="G649" s="67">
        <f>VLOOKUP($A649,Detail,'Data Setup-for-Lookup'!$R$1,FALSE)</f>
        <v>7181.0599999999995</v>
      </c>
      <c r="H649" s="67">
        <f>VLOOKUP($A649,DetailOct,'Data Setup-for-Lookup'!$R$1,FALSE)</f>
        <v>10504.08</v>
      </c>
      <c r="I649" s="67"/>
      <c r="J649" s="67"/>
      <c r="K649" s="67">
        <f>VLOOKUP($A649,DetailApr,'Data Setup-for-Lookup'!R$1,FALSE)</f>
        <v>8188.61</v>
      </c>
    </row>
    <row r="650" spans="1:11" ht="15.75" x14ac:dyDescent="0.3">
      <c r="A650" t="s">
        <v>46</v>
      </c>
      <c r="B650">
        <v>36</v>
      </c>
      <c r="C650" t="s">
        <v>136</v>
      </c>
      <c r="D650" t="s">
        <v>186</v>
      </c>
      <c r="E650" t="s">
        <v>187</v>
      </c>
      <c r="F650" t="s">
        <v>123</v>
      </c>
      <c r="G650" s="67">
        <f>VLOOKUP($A650,Detail,'Data Setup-for-Lookup'!$S$1,FALSE)</f>
        <v>74180.989999999991</v>
      </c>
      <c r="H650" s="67">
        <f>VLOOKUP($A650,DetailOct,'Data Setup-for-Lookup'!$S$1,FALSE)</f>
        <v>65001.94</v>
      </c>
      <c r="I650" s="67">
        <f>VLOOKUP($A650,DetailJan,'Data Setup-for-Lookup'!$S$1,FALSE)</f>
        <v>57842.39</v>
      </c>
      <c r="J650" s="67">
        <f>VLOOKUP($A650,DetailApr,'Data Setup-for-Lookup'!$S$1,FALSE)</f>
        <v>82403.38368935381</v>
      </c>
      <c r="K650" s="67">
        <f>VLOOKUP($A650,DetailApr,'Data Setup-for-Lookup'!S$1,FALSE)</f>
        <v>82403.38368935381</v>
      </c>
    </row>
    <row r="651" spans="1:11" ht="15.75" x14ac:dyDescent="0.3">
      <c r="A651" t="s">
        <v>47</v>
      </c>
      <c r="B651">
        <v>37</v>
      </c>
      <c r="C651" t="s">
        <v>136</v>
      </c>
      <c r="D651" t="s">
        <v>121</v>
      </c>
      <c r="E651" t="s">
        <v>122</v>
      </c>
      <c r="F651" t="s">
        <v>123</v>
      </c>
      <c r="G651" s="67">
        <f>VLOOKUP($A652,Detail,'Data Setup-for-Lookup'!B$1,FALSE)</f>
        <v>42678.71</v>
      </c>
      <c r="H651" s="67">
        <f>VLOOKUP($A651,DetailOct,'Data Setup-for-Lookup'!B$1,FALSE)</f>
        <v>45465.21</v>
      </c>
      <c r="I651" s="67"/>
      <c r="J651" s="67"/>
      <c r="K651" s="67">
        <f>VLOOKUP($A651,DetailApr,'Data Setup-for-Lookup'!B$1,FALSE)</f>
        <v>42130.879999999997</v>
      </c>
    </row>
    <row r="652" spans="1:11" ht="15.75" x14ac:dyDescent="0.3">
      <c r="A652" t="s">
        <v>47</v>
      </c>
      <c r="B652">
        <v>37</v>
      </c>
      <c r="C652" t="s">
        <v>136</v>
      </c>
      <c r="D652" t="s">
        <v>121</v>
      </c>
      <c r="E652" t="s">
        <v>124</v>
      </c>
      <c r="F652" t="s">
        <v>1</v>
      </c>
      <c r="G652" s="67">
        <f>VLOOKUP($A653,Detail,'Data Setup-for-Lookup'!C$1,FALSE)</f>
        <v>0</v>
      </c>
      <c r="H652" s="67">
        <f>VLOOKUP($A652,DetailOct,'Data Setup-for-Lookup'!$C$1,FALSE)</f>
        <v>0</v>
      </c>
      <c r="I652" s="67"/>
      <c r="J652" s="67"/>
      <c r="K652" s="67">
        <f>VLOOKUP($A652,DetailApr,'Data Setup-for-Lookup'!C$1,FALSE)</f>
        <v>0</v>
      </c>
    </row>
    <row r="653" spans="1:11" ht="15.75" x14ac:dyDescent="0.3">
      <c r="A653" t="s">
        <v>47</v>
      </c>
      <c r="B653">
        <v>37</v>
      </c>
      <c r="C653" t="s">
        <v>136</v>
      </c>
      <c r="D653" t="s">
        <v>121</v>
      </c>
      <c r="E653" t="s">
        <v>124</v>
      </c>
      <c r="F653" t="s">
        <v>12</v>
      </c>
      <c r="G653" s="67">
        <f>VLOOKUP($A654,Detail,'Data Setup-for-Lookup'!D$1,FALSE)</f>
        <v>0</v>
      </c>
      <c r="H653" s="67">
        <f>VLOOKUP($A654,DetailOct,'Data Setup-for-Lookup'!$D$1,FALSE)</f>
        <v>0</v>
      </c>
      <c r="I653" s="67"/>
      <c r="J653" s="67"/>
      <c r="K653" s="67">
        <f>VLOOKUP($A653,DetailApr,'Data Setup-for-Lookup'!D$1,FALSE)</f>
        <v>0</v>
      </c>
    </row>
    <row r="654" spans="1:11" ht="15.75" x14ac:dyDescent="0.3">
      <c r="A654" t="s">
        <v>47</v>
      </c>
      <c r="B654">
        <v>37</v>
      </c>
      <c r="C654" t="s">
        <v>136</v>
      </c>
      <c r="D654" t="s">
        <v>121</v>
      </c>
      <c r="E654" t="s">
        <v>124</v>
      </c>
      <c r="F654" t="s">
        <v>13</v>
      </c>
      <c r="G654" s="67">
        <f>VLOOKUP($A655,Detail,'Data Setup-for-Lookup'!E$1,FALSE)</f>
        <v>153.44999999999999</v>
      </c>
      <c r="H654" s="67">
        <f>VLOOKUP($A655,DetailOct,'Data Setup-for-Lookup'!$E$1,FALSE)</f>
        <v>0</v>
      </c>
      <c r="I654" s="67"/>
      <c r="J654" s="67"/>
      <c r="K654" s="67">
        <f>VLOOKUP($A654,DetailApr,'Data Setup-for-Lookup'!E$1,FALSE)</f>
        <v>0</v>
      </c>
    </row>
    <row r="655" spans="1:11" ht="15.75" x14ac:dyDescent="0.3">
      <c r="A655" t="s">
        <v>47</v>
      </c>
      <c r="B655">
        <v>37</v>
      </c>
      <c r="C655" t="s">
        <v>136</v>
      </c>
      <c r="D655" t="s">
        <v>121</v>
      </c>
      <c r="E655" t="s">
        <v>124</v>
      </c>
      <c r="F655" t="s">
        <v>75</v>
      </c>
      <c r="G655" s="67">
        <f>VLOOKUP($A656,Detail,'Data Setup-for-Lookup'!F$1,FALSE)</f>
        <v>0</v>
      </c>
      <c r="H655" s="67">
        <f>VLOOKUP($A656,DetailOct,'Data Setup-for-Lookup'!$F$1,FALSE)</f>
        <v>0</v>
      </c>
      <c r="I655" s="67"/>
      <c r="J655" s="67"/>
      <c r="K655" s="67">
        <f>VLOOKUP($A655,DetailApr,'Data Setup-for-Lookup'!F$1,FALSE)</f>
        <v>0</v>
      </c>
    </row>
    <row r="656" spans="1:11" ht="15.75" x14ac:dyDescent="0.3">
      <c r="A656" t="s">
        <v>47</v>
      </c>
      <c r="B656">
        <v>37</v>
      </c>
      <c r="C656" t="s">
        <v>136</v>
      </c>
      <c r="D656" t="s">
        <v>121</v>
      </c>
      <c r="E656" t="s">
        <v>2</v>
      </c>
      <c r="F656" t="s">
        <v>125</v>
      </c>
      <c r="G656" s="67">
        <f>VLOOKUP($A656,Detail,'Data Setup-for-Lookup'!$G$1,FALSE)</f>
        <v>15480</v>
      </c>
      <c r="H656" s="67">
        <f>VLOOKUP($A656,DetailOct,'Data Setup-for-Lookup'!$G$1,FALSE)</f>
        <v>12360</v>
      </c>
      <c r="I656" s="67"/>
      <c r="J656" s="67"/>
      <c r="K656" s="67">
        <f>VLOOKUP($A656,DetailApr,'Data Setup-for-Lookup'!G$1,FALSE)</f>
        <v>14820</v>
      </c>
    </row>
    <row r="657" spans="1:11" ht="15.75" x14ac:dyDescent="0.3">
      <c r="A657" t="s">
        <v>47</v>
      </c>
      <c r="B657">
        <v>37</v>
      </c>
      <c r="C657" t="s">
        <v>136</v>
      </c>
      <c r="D657" t="s">
        <v>121</v>
      </c>
      <c r="E657" t="s">
        <v>2</v>
      </c>
      <c r="F657" t="s">
        <v>126</v>
      </c>
      <c r="G657" s="67">
        <f>VLOOKUP($A657,Detail,'Data Setup-for-Lookup'!$H$1,FALSE)</f>
        <v>3570</v>
      </c>
      <c r="H657" s="67">
        <f>VLOOKUP($A657,DetailOct,'Data Setup-for-Lookup'!$H$1,FALSE)</f>
        <v>2760</v>
      </c>
      <c r="I657" s="67"/>
      <c r="J657" s="67"/>
      <c r="K657" s="67">
        <f>VLOOKUP($A657,DetailApr,'Data Setup-for-Lookup'!H$1,FALSE)</f>
        <v>1860</v>
      </c>
    </row>
    <row r="658" spans="1:11" ht="15.75" x14ac:dyDescent="0.3">
      <c r="A658" t="s">
        <v>47</v>
      </c>
      <c r="B658">
        <v>37</v>
      </c>
      <c r="C658" t="s">
        <v>136</v>
      </c>
      <c r="D658" t="s">
        <v>121</v>
      </c>
      <c r="E658" t="s">
        <v>2</v>
      </c>
      <c r="F658" t="s">
        <v>127</v>
      </c>
      <c r="G658" s="67">
        <f>VLOOKUP($A658,Detail,'Data Setup-for-Lookup'!$I$1,FALSE)</f>
        <v>17</v>
      </c>
      <c r="H658" s="67">
        <f>VLOOKUP($A658,DetailOct,'Data Setup-for-Lookup'!$I$1,FALSE)</f>
        <v>0</v>
      </c>
      <c r="I658" s="67"/>
      <c r="J658" s="67"/>
      <c r="K658" s="67">
        <f>VLOOKUP($A658,DetailApr,'Data Setup-for-Lookup'!I$1,FALSE)</f>
        <v>0</v>
      </c>
    </row>
    <row r="659" spans="1:11" ht="15.75" x14ac:dyDescent="0.3">
      <c r="A659" t="s">
        <v>47</v>
      </c>
      <c r="B659">
        <v>37</v>
      </c>
      <c r="C659" t="s">
        <v>136</v>
      </c>
      <c r="D659" t="s">
        <v>121</v>
      </c>
      <c r="E659" t="s">
        <v>2</v>
      </c>
      <c r="F659" t="s">
        <v>128</v>
      </c>
      <c r="G659" s="67">
        <f>VLOOKUP($A659,Detail,'Data Setup-for-Lookup'!$J$1,FALSE)</f>
        <v>0</v>
      </c>
      <c r="H659" s="67">
        <f>VLOOKUP($A659,DetailOct,'Data Setup-for-Lookup'!$J$1,FALSE)</f>
        <v>0</v>
      </c>
      <c r="I659" s="67"/>
      <c r="J659" s="67"/>
      <c r="K659" s="67">
        <f>VLOOKUP($A659,DetailApr,'Data Setup-for-Lookup'!J$1,FALSE)</f>
        <v>0</v>
      </c>
    </row>
    <row r="660" spans="1:11" ht="15.75" x14ac:dyDescent="0.3">
      <c r="A660" t="s">
        <v>47</v>
      </c>
      <c r="B660">
        <v>37</v>
      </c>
      <c r="C660" t="s">
        <v>136</v>
      </c>
      <c r="D660" t="s">
        <v>121</v>
      </c>
      <c r="E660" t="s">
        <v>2</v>
      </c>
      <c r="F660" t="s">
        <v>129</v>
      </c>
      <c r="G660" s="67">
        <f>VLOOKUP($A660,Detail,'Data Setup-for-Lookup'!$K$1,FALSE)</f>
        <v>0</v>
      </c>
      <c r="H660" s="67">
        <f>VLOOKUP($A660,DetailOct,'Data Setup-for-Lookup'!$K$1,FALSE)</f>
        <v>0</v>
      </c>
      <c r="I660" s="67"/>
      <c r="J660" s="67"/>
      <c r="K660" s="67">
        <f>VLOOKUP($A660,DetailApr,'Data Setup-for-Lookup'!K$1,FALSE)</f>
        <v>0</v>
      </c>
    </row>
    <row r="661" spans="1:11" ht="15.75" x14ac:dyDescent="0.3">
      <c r="A661" t="s">
        <v>47</v>
      </c>
      <c r="B661">
        <v>37</v>
      </c>
      <c r="C661" t="s">
        <v>136</v>
      </c>
      <c r="D661" t="s">
        <v>121</v>
      </c>
      <c r="E661" t="s">
        <v>2</v>
      </c>
      <c r="F661" t="s">
        <v>130</v>
      </c>
      <c r="G661" s="67">
        <f>VLOOKUP($A661,Detail,'Data Setup-for-Lookup'!$L$1,FALSE)</f>
        <v>0</v>
      </c>
      <c r="H661" s="67">
        <f>VLOOKUP($A661,DetailOct,'Data Setup-for-Lookup'!$L$1,FALSE)</f>
        <v>0</v>
      </c>
      <c r="I661" s="67"/>
      <c r="J661" s="67"/>
      <c r="K661" s="67">
        <f>VLOOKUP($A661,DetailApr,'Data Setup-for-Lookup'!L$1,FALSE)</f>
        <v>0</v>
      </c>
    </row>
    <row r="662" spans="1:11" ht="15.75" x14ac:dyDescent="0.3">
      <c r="A662" t="s">
        <v>47</v>
      </c>
      <c r="B662">
        <v>37</v>
      </c>
      <c r="C662" t="s">
        <v>136</v>
      </c>
      <c r="D662" t="s">
        <v>121</v>
      </c>
      <c r="E662" t="s">
        <v>2</v>
      </c>
      <c r="F662" t="s">
        <v>131</v>
      </c>
      <c r="G662" s="67">
        <f>VLOOKUP($A662,Detail,'Data Setup-for-Lookup'!$M$1,FALSE)</f>
        <v>0</v>
      </c>
      <c r="H662" s="67">
        <f>VLOOKUP($A662,DetailOct,'Data Setup-for-Lookup'!$M$1,FALSE)</f>
        <v>0</v>
      </c>
      <c r="I662" s="67"/>
      <c r="J662" s="67"/>
      <c r="K662" s="67">
        <f>VLOOKUP($A662,DetailApr,'Data Setup-for-Lookup'!M$1,FALSE)</f>
        <v>0</v>
      </c>
    </row>
    <row r="663" spans="1:11" ht="15.75" x14ac:dyDescent="0.3">
      <c r="A663" t="s">
        <v>47</v>
      </c>
      <c r="B663">
        <v>37</v>
      </c>
      <c r="C663" t="s">
        <v>136</v>
      </c>
      <c r="D663" t="s">
        <v>121</v>
      </c>
      <c r="E663" t="s">
        <v>2</v>
      </c>
      <c r="F663" t="s">
        <v>132</v>
      </c>
      <c r="G663" s="67">
        <f>VLOOKUP($A663,Detail,'Data Setup-for-Lookup'!$N$1,FALSE)</f>
        <v>375.04</v>
      </c>
      <c r="H663" s="67">
        <f>VLOOKUP($A663,DetailOct,'Data Setup-for-Lookup'!$N$1,FALSE)</f>
        <v>459.31</v>
      </c>
      <c r="I663" s="67"/>
      <c r="J663" s="67"/>
      <c r="K663" s="67">
        <f>VLOOKUP($A663,DetailApr,'Data Setup-for-Lookup'!N$1,FALSE)</f>
        <v>211.57</v>
      </c>
    </row>
    <row r="664" spans="1:11" ht="15.75" x14ac:dyDescent="0.3">
      <c r="A664" t="s">
        <v>47</v>
      </c>
      <c r="B664">
        <v>37</v>
      </c>
      <c r="C664" t="s">
        <v>136</v>
      </c>
      <c r="D664" t="s">
        <v>121</v>
      </c>
      <c r="E664" t="s">
        <v>2</v>
      </c>
      <c r="F664" t="s">
        <v>133</v>
      </c>
      <c r="G664" s="67">
        <f>VLOOKUP($A664,Detail,'Data Setup-for-Lookup'!$O$1,FALSE)</f>
        <v>0</v>
      </c>
      <c r="H664" s="67">
        <f>VLOOKUP($A664,DetailOct,'Data Setup-for-Lookup'!$O$1,FALSE)</f>
        <v>0</v>
      </c>
      <c r="I664" s="67"/>
      <c r="J664" s="67"/>
      <c r="K664" s="67">
        <f>VLOOKUP($A664,DetailApr,'Data Setup-for-Lookup'!O$1,FALSE)</f>
        <v>0</v>
      </c>
    </row>
    <row r="665" spans="1:11" ht="15.75" x14ac:dyDescent="0.3">
      <c r="A665" t="s">
        <v>47</v>
      </c>
      <c r="B665">
        <v>37</v>
      </c>
      <c r="C665" t="s">
        <v>136</v>
      </c>
      <c r="D665" t="s">
        <v>121</v>
      </c>
      <c r="E665" t="s">
        <v>2</v>
      </c>
      <c r="F665" t="s">
        <v>134</v>
      </c>
      <c r="G665" s="67">
        <f>VLOOKUP($A665,Detail,'Data Setup-for-Lookup'!$P$1,FALSE)</f>
        <v>0</v>
      </c>
      <c r="H665" s="67">
        <f>VLOOKUP($A665,DetailOct,'Data Setup-for-Lookup'!$P$1,FALSE)</f>
        <v>0</v>
      </c>
      <c r="I665" s="67"/>
      <c r="J665" s="67"/>
      <c r="K665" s="67">
        <f>VLOOKUP($A665,DetailApr,'Data Setup-for-Lookup'!P$1,FALSE)</f>
        <v>0</v>
      </c>
    </row>
    <row r="666" spans="1:11" ht="15.75" x14ac:dyDescent="0.3">
      <c r="A666" t="s">
        <v>47</v>
      </c>
      <c r="B666">
        <v>37</v>
      </c>
      <c r="C666" t="s">
        <v>136</v>
      </c>
      <c r="D666" t="s">
        <v>121</v>
      </c>
      <c r="E666" t="s">
        <v>2</v>
      </c>
      <c r="F666" t="s">
        <v>10</v>
      </c>
      <c r="G666" s="67">
        <f>VLOOKUP($A666,Detail,'Data Setup-for-Lookup'!$Q$1,FALSE)</f>
        <v>0</v>
      </c>
      <c r="H666" s="67">
        <f>VLOOKUP($A666,DetailOct,'Data Setup-for-Lookup'!$Q$1,FALSE)</f>
        <v>0</v>
      </c>
      <c r="I666" s="67"/>
      <c r="J666" s="67"/>
      <c r="K666" s="67">
        <f>VLOOKUP($A666,DetailApr,'Data Setup-for-Lookup'!Q$1,FALSE)</f>
        <v>0</v>
      </c>
    </row>
    <row r="667" spans="1:11" ht="15.75" x14ac:dyDescent="0.3">
      <c r="A667" t="s">
        <v>47</v>
      </c>
      <c r="B667">
        <v>37</v>
      </c>
      <c r="C667" t="s">
        <v>136</v>
      </c>
      <c r="D667" t="s">
        <v>121</v>
      </c>
      <c r="E667" t="s">
        <v>135</v>
      </c>
      <c r="F667" t="s">
        <v>123</v>
      </c>
      <c r="G667" s="67">
        <f>VLOOKUP($A667,Detail,'Data Setup-for-Lookup'!$R$1,FALSE)</f>
        <v>19442.04</v>
      </c>
      <c r="H667" s="67">
        <f>VLOOKUP($A667,DetailOct,'Data Setup-for-Lookup'!$R$1,FALSE)</f>
        <v>15759.31</v>
      </c>
      <c r="I667" s="67"/>
      <c r="J667" s="67"/>
      <c r="K667" s="67">
        <f>VLOOKUP($A667,DetailApr,'Data Setup-for-Lookup'!R$1,FALSE)</f>
        <v>16891.57</v>
      </c>
    </row>
    <row r="668" spans="1:11" ht="15.75" x14ac:dyDescent="0.3">
      <c r="A668" t="s">
        <v>47</v>
      </c>
      <c r="B668">
        <v>37</v>
      </c>
      <c r="C668" t="s">
        <v>136</v>
      </c>
      <c r="D668" t="s">
        <v>186</v>
      </c>
      <c r="E668" t="s">
        <v>187</v>
      </c>
      <c r="F668" t="s">
        <v>123</v>
      </c>
      <c r="G668" s="67">
        <f>VLOOKUP($A668,Detail,'Data Setup-for-Lookup'!$S$1,FALSE)</f>
        <v>65832.810000000012</v>
      </c>
      <c r="H668" s="67">
        <f>VLOOKUP($A668,DetailOct,'Data Setup-for-Lookup'!$S$1,FALSE)</f>
        <v>76592.12</v>
      </c>
      <c r="I668" s="67">
        <f>VLOOKUP($A668,DetailJan,'Data Setup-for-Lookup'!$S$1,FALSE)</f>
        <v>51617.440000000002</v>
      </c>
      <c r="J668" s="67">
        <f>VLOOKUP($A668,DetailApr,'Data Setup-for-Lookup'!$S$1,FALSE)</f>
        <v>61239.612522036099</v>
      </c>
      <c r="K668" s="67">
        <f>VLOOKUP($A668,DetailApr,'Data Setup-for-Lookup'!S$1,FALSE)</f>
        <v>61239.612522036099</v>
      </c>
    </row>
    <row r="669" spans="1:11" ht="15.75" x14ac:dyDescent="0.3">
      <c r="A669" t="s">
        <v>48</v>
      </c>
      <c r="B669">
        <v>38</v>
      </c>
      <c r="C669" t="s">
        <v>136</v>
      </c>
      <c r="D669" t="s">
        <v>121</v>
      </c>
      <c r="E669" t="s">
        <v>122</v>
      </c>
      <c r="F669" t="s">
        <v>123</v>
      </c>
      <c r="G669" s="67">
        <f>VLOOKUP($A670,Detail,'Data Setup-for-Lookup'!B$1,FALSE)</f>
        <v>12972.2</v>
      </c>
      <c r="H669" s="67">
        <f>VLOOKUP($A669,DetailOct,'Data Setup-for-Lookup'!B$1,FALSE)</f>
        <v>13004.18</v>
      </c>
      <c r="I669" s="67"/>
      <c r="J669" s="67"/>
      <c r="K669" s="67">
        <f>VLOOKUP($A669,DetailApr,'Data Setup-for-Lookup'!B$1,FALSE)</f>
        <v>12075.57</v>
      </c>
    </row>
    <row r="670" spans="1:11" ht="15.75" x14ac:dyDescent="0.3">
      <c r="A670" t="s">
        <v>48</v>
      </c>
      <c r="B670">
        <v>38</v>
      </c>
      <c r="C670" t="s">
        <v>136</v>
      </c>
      <c r="D670" t="s">
        <v>121</v>
      </c>
      <c r="E670" t="s">
        <v>124</v>
      </c>
      <c r="F670" t="s">
        <v>1</v>
      </c>
      <c r="G670" s="67">
        <f>VLOOKUP($A671,Detail,'Data Setup-for-Lookup'!C$1,FALSE)</f>
        <v>787.46</v>
      </c>
      <c r="H670" s="67">
        <f>VLOOKUP($A670,DetailOct,'Data Setup-for-Lookup'!$C$1,FALSE)</f>
        <v>348.18</v>
      </c>
      <c r="I670" s="67"/>
      <c r="J670" s="67"/>
      <c r="K670" s="67">
        <f>VLOOKUP($A670,DetailApr,'Data Setup-for-Lookup'!C$1,FALSE)</f>
        <v>417.08</v>
      </c>
    </row>
    <row r="671" spans="1:11" ht="15.75" x14ac:dyDescent="0.3">
      <c r="A671" t="s">
        <v>48</v>
      </c>
      <c r="B671">
        <v>38</v>
      </c>
      <c r="C671" t="s">
        <v>136</v>
      </c>
      <c r="D671" t="s">
        <v>121</v>
      </c>
      <c r="E671" t="s">
        <v>124</v>
      </c>
      <c r="F671" t="s">
        <v>12</v>
      </c>
      <c r="G671" s="67">
        <f>VLOOKUP($A672,Detail,'Data Setup-for-Lookup'!D$1,FALSE)</f>
        <v>64.510000000000005</v>
      </c>
      <c r="H671" s="67">
        <f>VLOOKUP($A672,DetailOct,'Data Setup-for-Lookup'!$D$1,FALSE)</f>
        <v>21.39</v>
      </c>
      <c r="I671" s="67"/>
      <c r="J671" s="67"/>
      <c r="K671" s="67">
        <f>VLOOKUP($A671,DetailApr,'Data Setup-for-Lookup'!D$1,FALSE)</f>
        <v>0</v>
      </c>
    </row>
    <row r="672" spans="1:11" ht="15.75" x14ac:dyDescent="0.3">
      <c r="A672" t="s">
        <v>48</v>
      </c>
      <c r="B672">
        <v>38</v>
      </c>
      <c r="C672" t="s">
        <v>136</v>
      </c>
      <c r="D672" t="s">
        <v>121</v>
      </c>
      <c r="E672" t="s">
        <v>124</v>
      </c>
      <c r="F672" t="s">
        <v>13</v>
      </c>
      <c r="G672" s="67">
        <f>VLOOKUP($A673,Detail,'Data Setup-for-Lookup'!E$1,FALSE)</f>
        <v>141.44</v>
      </c>
      <c r="H672" s="67">
        <f>VLOOKUP($A673,DetailOct,'Data Setup-for-Lookup'!$E$1,FALSE)</f>
        <v>12.88</v>
      </c>
      <c r="I672" s="67"/>
      <c r="J672" s="67"/>
      <c r="K672" s="67">
        <f>VLOOKUP($A672,DetailApr,'Data Setup-for-Lookup'!E$1,FALSE)</f>
        <v>390.99</v>
      </c>
    </row>
    <row r="673" spans="1:11" ht="15.75" x14ac:dyDescent="0.3">
      <c r="A673" t="s">
        <v>48</v>
      </c>
      <c r="B673">
        <v>38</v>
      </c>
      <c r="C673" t="s">
        <v>136</v>
      </c>
      <c r="D673" t="s">
        <v>121</v>
      </c>
      <c r="E673" t="s">
        <v>124</v>
      </c>
      <c r="F673" t="s">
        <v>75</v>
      </c>
      <c r="G673" s="67">
        <f>VLOOKUP($A674,Detail,'Data Setup-for-Lookup'!F$1,FALSE)</f>
        <v>0</v>
      </c>
      <c r="H673" s="67">
        <f>VLOOKUP($A674,DetailOct,'Data Setup-for-Lookup'!$F$1,FALSE)</f>
        <v>0</v>
      </c>
      <c r="I673" s="67"/>
      <c r="J673" s="67"/>
      <c r="K673" s="67">
        <f>VLOOKUP($A673,DetailApr,'Data Setup-for-Lookup'!F$1,FALSE)</f>
        <v>0</v>
      </c>
    </row>
    <row r="674" spans="1:11" ht="15.75" x14ac:dyDescent="0.3">
      <c r="A674" t="s">
        <v>48</v>
      </c>
      <c r="B674">
        <v>38</v>
      </c>
      <c r="C674" t="s">
        <v>136</v>
      </c>
      <c r="D674" t="s">
        <v>121</v>
      </c>
      <c r="E674" t="s">
        <v>2</v>
      </c>
      <c r="F674" t="s">
        <v>125</v>
      </c>
      <c r="G674" s="67">
        <f>VLOOKUP($A674,Detail,'Data Setup-for-Lookup'!$G$1,FALSE)</f>
        <v>1815</v>
      </c>
      <c r="H674" s="67">
        <f>VLOOKUP($A674,DetailOct,'Data Setup-for-Lookup'!$G$1,FALSE)</f>
        <v>1290</v>
      </c>
      <c r="I674" s="67"/>
      <c r="J674" s="67"/>
      <c r="K674" s="67">
        <f>VLOOKUP($A674,DetailApr,'Data Setup-for-Lookup'!G$1,FALSE)</f>
        <v>1335</v>
      </c>
    </row>
    <row r="675" spans="1:11" ht="15.75" x14ac:dyDescent="0.3">
      <c r="A675" t="s">
        <v>48</v>
      </c>
      <c r="B675">
        <v>38</v>
      </c>
      <c r="C675" t="s">
        <v>136</v>
      </c>
      <c r="D675" t="s">
        <v>121</v>
      </c>
      <c r="E675" t="s">
        <v>2</v>
      </c>
      <c r="F675" t="s">
        <v>126</v>
      </c>
      <c r="G675" s="67">
        <f>VLOOKUP($A675,Detail,'Data Setup-for-Lookup'!$H$1,FALSE)</f>
        <v>390</v>
      </c>
      <c r="H675" s="67">
        <f>VLOOKUP($A675,DetailOct,'Data Setup-for-Lookup'!$H$1,FALSE)</f>
        <v>720</v>
      </c>
      <c r="I675" s="67"/>
      <c r="J675" s="67"/>
      <c r="K675" s="67">
        <f>VLOOKUP($A675,DetailApr,'Data Setup-for-Lookup'!H$1,FALSE)</f>
        <v>0</v>
      </c>
    </row>
    <row r="676" spans="1:11" ht="15.75" x14ac:dyDescent="0.3">
      <c r="A676" t="s">
        <v>48</v>
      </c>
      <c r="B676">
        <v>38</v>
      </c>
      <c r="C676" t="s">
        <v>136</v>
      </c>
      <c r="D676" t="s">
        <v>121</v>
      </c>
      <c r="E676" t="s">
        <v>2</v>
      </c>
      <c r="F676" t="s">
        <v>127</v>
      </c>
      <c r="G676" s="67">
        <f>VLOOKUP($A676,Detail,'Data Setup-for-Lookup'!$I$1,FALSE)</f>
        <v>0</v>
      </c>
      <c r="H676" s="67">
        <f>VLOOKUP($A676,DetailOct,'Data Setup-for-Lookup'!$I$1,FALSE)</f>
        <v>0</v>
      </c>
      <c r="I676" s="67"/>
      <c r="J676" s="67"/>
      <c r="K676" s="67">
        <f>VLOOKUP($A676,DetailApr,'Data Setup-for-Lookup'!I$1,FALSE)</f>
        <v>180</v>
      </c>
    </row>
    <row r="677" spans="1:11" ht="15.75" x14ac:dyDescent="0.3">
      <c r="A677" t="s">
        <v>48</v>
      </c>
      <c r="B677">
        <v>38</v>
      </c>
      <c r="C677" t="s">
        <v>136</v>
      </c>
      <c r="D677" t="s">
        <v>121</v>
      </c>
      <c r="E677" t="s">
        <v>2</v>
      </c>
      <c r="F677" t="s">
        <v>128</v>
      </c>
      <c r="G677" s="67">
        <f>VLOOKUP($A677,Detail,'Data Setup-for-Lookup'!$J$1,FALSE)</f>
        <v>615</v>
      </c>
      <c r="H677" s="67">
        <f>VLOOKUP($A677,DetailOct,'Data Setup-for-Lookup'!$J$1,FALSE)</f>
        <v>0</v>
      </c>
      <c r="I677" s="67"/>
      <c r="J677" s="67"/>
      <c r="K677" s="67">
        <f>VLOOKUP($A677,DetailApr,'Data Setup-for-Lookup'!J$1,FALSE)</f>
        <v>0</v>
      </c>
    </row>
    <row r="678" spans="1:11" ht="15.75" x14ac:dyDescent="0.3">
      <c r="A678" t="s">
        <v>48</v>
      </c>
      <c r="B678">
        <v>38</v>
      </c>
      <c r="C678" t="s">
        <v>136</v>
      </c>
      <c r="D678" t="s">
        <v>121</v>
      </c>
      <c r="E678" t="s">
        <v>2</v>
      </c>
      <c r="F678" t="s">
        <v>129</v>
      </c>
      <c r="G678" s="67">
        <f>VLOOKUP($A678,Detail,'Data Setup-for-Lookup'!$K$1,FALSE)</f>
        <v>0</v>
      </c>
      <c r="H678" s="67">
        <f>VLOOKUP($A678,DetailOct,'Data Setup-for-Lookup'!$K$1,FALSE)</f>
        <v>0</v>
      </c>
      <c r="I678" s="67"/>
      <c r="J678" s="67"/>
      <c r="K678" s="67">
        <f>VLOOKUP($A678,DetailApr,'Data Setup-for-Lookup'!K$1,FALSE)</f>
        <v>0</v>
      </c>
    </row>
    <row r="679" spans="1:11" ht="15.75" x14ac:dyDescent="0.3">
      <c r="A679" t="s">
        <v>48</v>
      </c>
      <c r="B679">
        <v>38</v>
      </c>
      <c r="C679" t="s">
        <v>136</v>
      </c>
      <c r="D679" t="s">
        <v>121</v>
      </c>
      <c r="E679" t="s">
        <v>2</v>
      </c>
      <c r="F679" t="s">
        <v>130</v>
      </c>
      <c r="G679" s="67">
        <f>VLOOKUP($A679,Detail,'Data Setup-for-Lookup'!$L$1,FALSE)</f>
        <v>0</v>
      </c>
      <c r="H679" s="67">
        <f>VLOOKUP($A679,DetailOct,'Data Setup-for-Lookup'!$L$1,FALSE)</f>
        <v>0</v>
      </c>
      <c r="I679" s="67"/>
      <c r="J679" s="67"/>
      <c r="K679" s="67">
        <f>VLOOKUP($A679,DetailApr,'Data Setup-for-Lookup'!L$1,FALSE)</f>
        <v>0</v>
      </c>
    </row>
    <row r="680" spans="1:11" ht="15.75" x14ac:dyDescent="0.3">
      <c r="A680" t="s">
        <v>48</v>
      </c>
      <c r="B680">
        <v>38</v>
      </c>
      <c r="C680" t="s">
        <v>136</v>
      </c>
      <c r="D680" t="s">
        <v>121</v>
      </c>
      <c r="E680" t="s">
        <v>2</v>
      </c>
      <c r="F680" t="s">
        <v>131</v>
      </c>
      <c r="G680" s="67">
        <f>VLOOKUP($A680,Detail,'Data Setup-for-Lookup'!$M$1,FALSE)</f>
        <v>0</v>
      </c>
      <c r="H680" s="67">
        <f>VLOOKUP($A680,DetailOct,'Data Setup-for-Lookup'!$M$1,FALSE)</f>
        <v>0</v>
      </c>
      <c r="I680" s="67"/>
      <c r="J680" s="67"/>
      <c r="K680" s="67">
        <f>VLOOKUP($A680,DetailApr,'Data Setup-for-Lookup'!M$1,FALSE)</f>
        <v>0</v>
      </c>
    </row>
    <row r="681" spans="1:11" ht="15.75" x14ac:dyDescent="0.3">
      <c r="A681" t="s">
        <v>48</v>
      </c>
      <c r="B681">
        <v>38</v>
      </c>
      <c r="C681" t="s">
        <v>136</v>
      </c>
      <c r="D681" t="s">
        <v>121</v>
      </c>
      <c r="E681" t="s">
        <v>2</v>
      </c>
      <c r="F681" t="s">
        <v>132</v>
      </c>
      <c r="G681" s="67">
        <f>VLOOKUP($A681,Detail,'Data Setup-for-Lookup'!$N$1,FALSE)</f>
        <v>297.51</v>
      </c>
      <c r="H681" s="67">
        <f>VLOOKUP($A681,DetailOct,'Data Setup-for-Lookup'!$N$1,FALSE)</f>
        <v>323.94</v>
      </c>
      <c r="I681" s="67"/>
      <c r="J681" s="67"/>
      <c r="K681" s="67">
        <f>VLOOKUP($A681,DetailApr,'Data Setup-for-Lookup'!N$1,FALSE)</f>
        <v>54.08</v>
      </c>
    </row>
    <row r="682" spans="1:11" ht="15.75" x14ac:dyDescent="0.3">
      <c r="A682" t="s">
        <v>48</v>
      </c>
      <c r="B682">
        <v>38</v>
      </c>
      <c r="C682" t="s">
        <v>136</v>
      </c>
      <c r="D682" t="s">
        <v>121</v>
      </c>
      <c r="E682" t="s">
        <v>2</v>
      </c>
      <c r="F682" t="s">
        <v>133</v>
      </c>
      <c r="G682" s="67">
        <f>VLOOKUP($A682,Detail,'Data Setup-for-Lookup'!$O$1,FALSE)</f>
        <v>0</v>
      </c>
      <c r="H682" s="67">
        <f>VLOOKUP($A682,DetailOct,'Data Setup-for-Lookup'!$O$1,FALSE)</f>
        <v>0</v>
      </c>
      <c r="I682" s="67"/>
      <c r="J682" s="67"/>
      <c r="K682" s="67">
        <f>VLOOKUP($A682,DetailApr,'Data Setup-for-Lookup'!O$1,FALSE)</f>
        <v>0</v>
      </c>
    </row>
    <row r="683" spans="1:11" ht="15.75" x14ac:dyDescent="0.3">
      <c r="A683" t="s">
        <v>48</v>
      </c>
      <c r="B683">
        <v>38</v>
      </c>
      <c r="C683" t="s">
        <v>136</v>
      </c>
      <c r="D683" t="s">
        <v>121</v>
      </c>
      <c r="E683" t="s">
        <v>2</v>
      </c>
      <c r="F683" t="s">
        <v>134</v>
      </c>
      <c r="G683" s="67">
        <f>VLOOKUP($A683,Detail,'Data Setup-for-Lookup'!$P$1,FALSE)</f>
        <v>0</v>
      </c>
      <c r="H683" s="67">
        <f>VLOOKUP($A683,DetailOct,'Data Setup-for-Lookup'!$P$1,FALSE)</f>
        <v>0</v>
      </c>
      <c r="I683" s="67"/>
      <c r="J683" s="67"/>
      <c r="K683" s="67">
        <f>VLOOKUP($A683,DetailApr,'Data Setup-for-Lookup'!P$1,FALSE)</f>
        <v>0</v>
      </c>
    </row>
    <row r="684" spans="1:11" ht="15.75" x14ac:dyDescent="0.3">
      <c r="A684" t="s">
        <v>48</v>
      </c>
      <c r="B684">
        <v>38</v>
      </c>
      <c r="C684" t="s">
        <v>136</v>
      </c>
      <c r="D684" t="s">
        <v>121</v>
      </c>
      <c r="E684" t="s">
        <v>2</v>
      </c>
      <c r="F684" t="s">
        <v>10</v>
      </c>
      <c r="G684" s="67">
        <f>VLOOKUP($A684,Detail,'Data Setup-for-Lookup'!$Q$1,FALSE)</f>
        <v>0</v>
      </c>
      <c r="H684" s="67">
        <f>VLOOKUP($A684,DetailOct,'Data Setup-for-Lookup'!$Q$1,FALSE)</f>
        <v>0</v>
      </c>
      <c r="I684" s="67"/>
      <c r="J684" s="67"/>
      <c r="K684" s="67">
        <f>VLOOKUP($A684,DetailApr,'Data Setup-for-Lookup'!Q$1,FALSE)</f>
        <v>0</v>
      </c>
    </row>
    <row r="685" spans="1:11" ht="15.75" x14ac:dyDescent="0.3">
      <c r="A685" t="s">
        <v>48</v>
      </c>
      <c r="B685">
        <v>38</v>
      </c>
      <c r="C685" t="s">
        <v>136</v>
      </c>
      <c r="D685" t="s">
        <v>121</v>
      </c>
      <c r="E685" t="s">
        <v>135</v>
      </c>
      <c r="F685" t="s">
        <v>123</v>
      </c>
      <c r="G685" s="67">
        <f>VLOOKUP($A685,Detail,'Data Setup-for-Lookup'!$R$1,FALSE)</f>
        <v>3117.51</v>
      </c>
      <c r="H685" s="67">
        <f>VLOOKUP($A685,DetailOct,'Data Setup-for-Lookup'!$R$1,FALSE)</f>
        <v>2333.94</v>
      </c>
      <c r="I685" s="67"/>
      <c r="J685" s="67"/>
      <c r="K685" s="67">
        <f>VLOOKUP($A685,DetailApr,'Data Setup-for-Lookup'!R$1,FALSE)</f>
        <v>1569.08</v>
      </c>
    </row>
    <row r="686" spans="1:11" ht="15.75" x14ac:dyDescent="0.3">
      <c r="A686" t="s">
        <v>48</v>
      </c>
      <c r="B686">
        <v>38</v>
      </c>
      <c r="C686" t="s">
        <v>136</v>
      </c>
      <c r="D686" t="s">
        <v>186</v>
      </c>
      <c r="E686" t="s">
        <v>187</v>
      </c>
      <c r="F686" t="s">
        <v>123</v>
      </c>
      <c r="G686" s="67">
        <f>VLOOKUP($A686,Detail,'Data Setup-for-Lookup'!$S$1,FALSE)</f>
        <v>14150.91</v>
      </c>
      <c r="H686" s="67">
        <f>VLOOKUP($A686,DetailOct,'Data Setup-for-Lookup'!$S$1,FALSE)</f>
        <v>22004.62</v>
      </c>
      <c r="I686" s="67">
        <f>VLOOKUP($A686,DetailJan,'Data Setup-for-Lookup'!$S$1,FALSE)</f>
        <v>11556.94</v>
      </c>
      <c r="J686" s="67">
        <f>VLOOKUP($A686,DetailApr,'Data Setup-for-Lookup'!$S$1,FALSE)</f>
        <v>12491.432038569037</v>
      </c>
      <c r="K686" s="67">
        <f>VLOOKUP($A686,DetailApr,'Data Setup-for-Lookup'!S$1,FALSE)</f>
        <v>12491.432038569037</v>
      </c>
    </row>
    <row r="687" spans="1:11" ht="15.75" x14ac:dyDescent="0.3">
      <c r="A687" t="s">
        <v>49</v>
      </c>
      <c r="B687">
        <v>39</v>
      </c>
      <c r="C687" t="s">
        <v>136</v>
      </c>
      <c r="D687" t="s">
        <v>121</v>
      </c>
      <c r="E687" t="s">
        <v>122</v>
      </c>
      <c r="F687" t="s">
        <v>123</v>
      </c>
      <c r="G687" s="67">
        <f>VLOOKUP($A688,Detail,'Data Setup-for-Lookup'!B$1,FALSE)</f>
        <v>1228.3</v>
      </c>
      <c r="H687" s="67">
        <f>VLOOKUP($A687,DetailOct,'Data Setup-for-Lookup'!B$1,FALSE)</f>
        <v>1338.39</v>
      </c>
      <c r="I687" s="67"/>
      <c r="J687" s="67"/>
      <c r="K687" s="67">
        <f>VLOOKUP($A687,DetailApr,'Data Setup-for-Lookup'!B$1,FALSE)</f>
        <v>1338.36</v>
      </c>
    </row>
    <row r="688" spans="1:11" ht="15.75" x14ac:dyDescent="0.3">
      <c r="A688" t="s">
        <v>49</v>
      </c>
      <c r="B688">
        <v>39</v>
      </c>
      <c r="C688" t="s">
        <v>136</v>
      </c>
      <c r="D688" t="s">
        <v>121</v>
      </c>
      <c r="E688" t="s">
        <v>124</v>
      </c>
      <c r="F688" t="s">
        <v>1</v>
      </c>
      <c r="G688" s="67">
        <f>VLOOKUP($A689,Detail,'Data Setup-for-Lookup'!C$1,FALSE)</f>
        <v>275.42</v>
      </c>
      <c r="H688" s="67">
        <f>VLOOKUP($A688,DetailOct,'Data Setup-for-Lookup'!$C$1,FALSE)</f>
        <v>304.56</v>
      </c>
      <c r="I688" s="67"/>
      <c r="J688" s="67"/>
      <c r="K688" s="67">
        <f>VLOOKUP($A688,DetailApr,'Data Setup-for-Lookup'!C$1,FALSE)</f>
        <v>138.55000000000001</v>
      </c>
    </row>
    <row r="689" spans="1:11" ht="15.75" x14ac:dyDescent="0.3">
      <c r="A689" t="s">
        <v>49</v>
      </c>
      <c r="B689">
        <v>39</v>
      </c>
      <c r="C689" t="s">
        <v>136</v>
      </c>
      <c r="D689" t="s">
        <v>121</v>
      </c>
      <c r="E689" t="s">
        <v>124</v>
      </c>
      <c r="F689" t="s">
        <v>12</v>
      </c>
      <c r="G689" s="67">
        <f>VLOOKUP($A690,Detail,'Data Setup-for-Lookup'!D$1,FALSE)</f>
        <v>0</v>
      </c>
      <c r="H689" s="67">
        <f>VLOOKUP($A690,DetailOct,'Data Setup-for-Lookup'!$D$1,FALSE)</f>
        <v>0</v>
      </c>
      <c r="I689" s="67"/>
      <c r="J689" s="67"/>
      <c r="K689" s="67">
        <f>VLOOKUP($A689,DetailApr,'Data Setup-for-Lookup'!D$1,FALSE)</f>
        <v>0</v>
      </c>
    </row>
    <row r="690" spans="1:11" ht="15.75" x14ac:dyDescent="0.3">
      <c r="A690" t="s">
        <v>49</v>
      </c>
      <c r="B690">
        <v>39</v>
      </c>
      <c r="C690" t="s">
        <v>136</v>
      </c>
      <c r="D690" t="s">
        <v>121</v>
      </c>
      <c r="E690" t="s">
        <v>124</v>
      </c>
      <c r="F690" t="s">
        <v>13</v>
      </c>
      <c r="G690" s="67">
        <f>VLOOKUP($A691,Detail,'Data Setup-for-Lookup'!E$1,FALSE)</f>
        <v>0</v>
      </c>
      <c r="H690" s="67">
        <f>VLOOKUP($A691,DetailOct,'Data Setup-for-Lookup'!$E$1,FALSE)</f>
        <v>0</v>
      </c>
      <c r="I690" s="67"/>
      <c r="J690" s="67"/>
      <c r="K690" s="67">
        <f>VLOOKUP($A690,DetailApr,'Data Setup-for-Lookup'!E$1,FALSE)</f>
        <v>4.7300000000000004</v>
      </c>
    </row>
    <row r="691" spans="1:11" ht="15.75" x14ac:dyDescent="0.3">
      <c r="A691" t="s">
        <v>49</v>
      </c>
      <c r="B691">
        <v>39</v>
      </c>
      <c r="C691" t="s">
        <v>136</v>
      </c>
      <c r="D691" t="s">
        <v>121</v>
      </c>
      <c r="E691" t="s">
        <v>124</v>
      </c>
      <c r="F691" t="s">
        <v>75</v>
      </c>
      <c r="G691" s="67">
        <f>VLOOKUP($A692,Detail,'Data Setup-for-Lookup'!F$1,FALSE)</f>
        <v>0</v>
      </c>
      <c r="H691" s="67">
        <f>VLOOKUP($A692,DetailOct,'Data Setup-for-Lookup'!$F$1,FALSE)</f>
        <v>0</v>
      </c>
      <c r="I691" s="67"/>
      <c r="J691" s="67"/>
      <c r="K691" s="67">
        <f>VLOOKUP($A691,DetailApr,'Data Setup-for-Lookup'!F$1,FALSE)</f>
        <v>0</v>
      </c>
    </row>
    <row r="692" spans="1:11" ht="15.75" x14ac:dyDescent="0.3">
      <c r="A692" t="s">
        <v>49</v>
      </c>
      <c r="B692">
        <v>39</v>
      </c>
      <c r="C692" t="s">
        <v>136</v>
      </c>
      <c r="D692" t="s">
        <v>121</v>
      </c>
      <c r="E692" t="s">
        <v>2</v>
      </c>
      <c r="F692" t="s">
        <v>125</v>
      </c>
      <c r="G692" s="67">
        <f>VLOOKUP($A692,Detail,'Data Setup-for-Lookup'!$G$1,FALSE)</f>
        <v>1275</v>
      </c>
      <c r="H692" s="67">
        <f>VLOOKUP($A692,DetailOct,'Data Setup-for-Lookup'!$G$1,FALSE)</f>
        <v>90</v>
      </c>
      <c r="I692" s="67"/>
      <c r="J692" s="67"/>
      <c r="K692" s="67">
        <f>VLOOKUP($A692,DetailApr,'Data Setup-for-Lookup'!G$1,FALSE)</f>
        <v>210</v>
      </c>
    </row>
    <row r="693" spans="1:11" ht="15.75" x14ac:dyDescent="0.3">
      <c r="A693" t="s">
        <v>49</v>
      </c>
      <c r="B693">
        <v>39</v>
      </c>
      <c r="C693" t="s">
        <v>136</v>
      </c>
      <c r="D693" t="s">
        <v>121</v>
      </c>
      <c r="E693" t="s">
        <v>2</v>
      </c>
      <c r="F693" t="s">
        <v>126</v>
      </c>
      <c r="G693" s="67">
        <f>VLOOKUP($A693,Detail,'Data Setup-for-Lookup'!$H$1,FALSE)</f>
        <v>0</v>
      </c>
      <c r="H693" s="67">
        <f>VLOOKUP($A693,DetailOct,'Data Setup-for-Lookup'!$H$1,FALSE)</f>
        <v>0</v>
      </c>
      <c r="I693" s="67"/>
      <c r="J693" s="67"/>
      <c r="K693" s="67">
        <f>VLOOKUP($A693,DetailApr,'Data Setup-for-Lookup'!H$1,FALSE)</f>
        <v>0</v>
      </c>
    </row>
    <row r="694" spans="1:11" ht="15.75" x14ac:dyDescent="0.3">
      <c r="A694" t="s">
        <v>49</v>
      </c>
      <c r="B694">
        <v>39</v>
      </c>
      <c r="C694" t="s">
        <v>136</v>
      </c>
      <c r="D694" t="s">
        <v>121</v>
      </c>
      <c r="E694" t="s">
        <v>2</v>
      </c>
      <c r="F694" t="s">
        <v>127</v>
      </c>
      <c r="G694" s="67">
        <f>VLOOKUP($A694,Detail,'Data Setup-for-Lookup'!$I$1,FALSE)</f>
        <v>0</v>
      </c>
      <c r="H694" s="67">
        <f>VLOOKUP($A694,DetailOct,'Data Setup-for-Lookup'!$I$1,FALSE)</f>
        <v>0</v>
      </c>
      <c r="I694" s="67"/>
      <c r="J694" s="67"/>
      <c r="K694" s="67">
        <f>VLOOKUP($A694,DetailApr,'Data Setup-for-Lookup'!I$1,FALSE)</f>
        <v>0</v>
      </c>
    </row>
    <row r="695" spans="1:11" ht="15.75" x14ac:dyDescent="0.3">
      <c r="A695" t="s">
        <v>49</v>
      </c>
      <c r="B695">
        <v>39</v>
      </c>
      <c r="C695" t="s">
        <v>136</v>
      </c>
      <c r="D695" t="s">
        <v>121</v>
      </c>
      <c r="E695" t="s">
        <v>2</v>
      </c>
      <c r="F695" t="s">
        <v>128</v>
      </c>
      <c r="G695" s="67">
        <f>VLOOKUP($A695,Detail,'Data Setup-for-Lookup'!$J$1,FALSE)</f>
        <v>0</v>
      </c>
      <c r="H695" s="67">
        <f>VLOOKUP($A695,DetailOct,'Data Setup-for-Lookup'!$J$1,FALSE)</f>
        <v>0</v>
      </c>
      <c r="I695" s="67"/>
      <c r="J695" s="67"/>
      <c r="K695" s="67">
        <f>VLOOKUP($A695,DetailApr,'Data Setup-for-Lookup'!J$1,FALSE)</f>
        <v>0</v>
      </c>
    </row>
    <row r="696" spans="1:11" ht="15.75" x14ac:dyDescent="0.3">
      <c r="A696" t="s">
        <v>49</v>
      </c>
      <c r="B696">
        <v>39</v>
      </c>
      <c r="C696" t="s">
        <v>136</v>
      </c>
      <c r="D696" t="s">
        <v>121</v>
      </c>
      <c r="E696" t="s">
        <v>2</v>
      </c>
      <c r="F696" t="s">
        <v>129</v>
      </c>
      <c r="G696" s="67">
        <f>VLOOKUP($A696,Detail,'Data Setup-for-Lookup'!$K$1,FALSE)</f>
        <v>0</v>
      </c>
      <c r="H696" s="67">
        <f>VLOOKUP($A696,DetailOct,'Data Setup-for-Lookup'!$K$1,FALSE)</f>
        <v>0</v>
      </c>
      <c r="I696" s="67"/>
      <c r="J696" s="67"/>
      <c r="K696" s="67">
        <f>VLOOKUP($A696,DetailApr,'Data Setup-for-Lookup'!K$1,FALSE)</f>
        <v>0</v>
      </c>
    </row>
    <row r="697" spans="1:11" ht="15.75" x14ac:dyDescent="0.3">
      <c r="A697" t="s">
        <v>49</v>
      </c>
      <c r="B697">
        <v>39</v>
      </c>
      <c r="C697" t="s">
        <v>136</v>
      </c>
      <c r="D697" t="s">
        <v>121</v>
      </c>
      <c r="E697" t="s">
        <v>2</v>
      </c>
      <c r="F697" t="s">
        <v>130</v>
      </c>
      <c r="G697" s="67">
        <f>VLOOKUP($A697,Detail,'Data Setup-for-Lookup'!$L$1,FALSE)</f>
        <v>0</v>
      </c>
      <c r="H697" s="67">
        <f>VLOOKUP($A697,DetailOct,'Data Setup-for-Lookup'!$L$1,FALSE)</f>
        <v>0</v>
      </c>
      <c r="I697" s="67"/>
      <c r="J697" s="67"/>
      <c r="K697" s="67">
        <f>VLOOKUP($A697,DetailApr,'Data Setup-for-Lookup'!L$1,FALSE)</f>
        <v>0</v>
      </c>
    </row>
    <row r="698" spans="1:11" ht="15.75" x14ac:dyDescent="0.3">
      <c r="A698" t="s">
        <v>49</v>
      </c>
      <c r="B698">
        <v>39</v>
      </c>
      <c r="C698" t="s">
        <v>136</v>
      </c>
      <c r="D698" t="s">
        <v>121</v>
      </c>
      <c r="E698" t="s">
        <v>2</v>
      </c>
      <c r="F698" t="s">
        <v>131</v>
      </c>
      <c r="G698" s="67">
        <f>VLOOKUP($A698,Detail,'Data Setup-for-Lookup'!$M$1,FALSE)</f>
        <v>0</v>
      </c>
      <c r="H698" s="67">
        <f>VLOOKUP($A698,DetailOct,'Data Setup-for-Lookup'!$M$1,FALSE)</f>
        <v>0</v>
      </c>
      <c r="I698" s="67"/>
      <c r="J698" s="67"/>
      <c r="K698" s="67">
        <f>VLOOKUP($A698,DetailApr,'Data Setup-for-Lookup'!M$1,FALSE)</f>
        <v>0</v>
      </c>
    </row>
    <row r="699" spans="1:11" ht="15.75" x14ac:dyDescent="0.3">
      <c r="A699" t="s">
        <v>49</v>
      </c>
      <c r="B699">
        <v>39</v>
      </c>
      <c r="C699" t="s">
        <v>136</v>
      </c>
      <c r="D699" t="s">
        <v>121</v>
      </c>
      <c r="E699" t="s">
        <v>2</v>
      </c>
      <c r="F699" t="s">
        <v>132</v>
      </c>
      <c r="G699" s="67">
        <f>VLOOKUP($A699,Detail,'Data Setup-for-Lookup'!$N$1,FALSE)</f>
        <v>35</v>
      </c>
      <c r="H699" s="67">
        <f>VLOOKUP($A699,DetailOct,'Data Setup-for-Lookup'!$N$1,FALSE)</f>
        <v>0</v>
      </c>
      <c r="I699" s="67"/>
      <c r="J699" s="67"/>
      <c r="K699" s="67">
        <f>VLOOKUP($A699,DetailApr,'Data Setup-for-Lookup'!N$1,FALSE)</f>
        <v>0</v>
      </c>
    </row>
    <row r="700" spans="1:11" ht="15.75" x14ac:dyDescent="0.3">
      <c r="A700" t="s">
        <v>49</v>
      </c>
      <c r="B700">
        <v>39</v>
      </c>
      <c r="C700" t="s">
        <v>136</v>
      </c>
      <c r="D700" t="s">
        <v>121</v>
      </c>
      <c r="E700" t="s">
        <v>2</v>
      </c>
      <c r="F700" t="s">
        <v>133</v>
      </c>
      <c r="G700" s="67">
        <f>VLOOKUP($A700,Detail,'Data Setup-for-Lookup'!$O$1,FALSE)</f>
        <v>0</v>
      </c>
      <c r="H700" s="67">
        <f>VLOOKUP($A700,DetailOct,'Data Setup-for-Lookup'!$O$1,FALSE)</f>
        <v>0</v>
      </c>
      <c r="I700" s="67"/>
      <c r="J700" s="67"/>
      <c r="K700" s="67">
        <f>VLOOKUP($A700,DetailApr,'Data Setup-for-Lookup'!O$1,FALSE)</f>
        <v>0</v>
      </c>
    </row>
    <row r="701" spans="1:11" ht="15.75" x14ac:dyDescent="0.3">
      <c r="A701" t="s">
        <v>49</v>
      </c>
      <c r="B701">
        <v>39</v>
      </c>
      <c r="C701" t="s">
        <v>136</v>
      </c>
      <c r="D701" t="s">
        <v>121</v>
      </c>
      <c r="E701" t="s">
        <v>2</v>
      </c>
      <c r="F701" t="s">
        <v>134</v>
      </c>
      <c r="G701" s="67">
        <f>VLOOKUP($A701,Detail,'Data Setup-for-Lookup'!$P$1,FALSE)</f>
        <v>36.83</v>
      </c>
      <c r="H701" s="67">
        <f>VLOOKUP($A701,DetailOct,'Data Setup-for-Lookup'!$P$1,FALSE)</f>
        <v>0</v>
      </c>
      <c r="I701" s="67"/>
      <c r="J701" s="67"/>
      <c r="K701" s="67">
        <f>VLOOKUP($A701,DetailApr,'Data Setup-for-Lookup'!P$1,FALSE)</f>
        <v>12.68</v>
      </c>
    </row>
    <row r="702" spans="1:11" ht="15.75" x14ac:dyDescent="0.3">
      <c r="A702" t="s">
        <v>49</v>
      </c>
      <c r="B702">
        <v>39</v>
      </c>
      <c r="C702" t="s">
        <v>136</v>
      </c>
      <c r="D702" t="s">
        <v>121</v>
      </c>
      <c r="E702" t="s">
        <v>2</v>
      </c>
      <c r="F702" t="s">
        <v>10</v>
      </c>
      <c r="G702" s="67">
        <f>VLOOKUP($A702,Detail,'Data Setup-for-Lookup'!$Q$1,FALSE)</f>
        <v>0</v>
      </c>
      <c r="H702" s="67">
        <f>VLOOKUP($A702,DetailOct,'Data Setup-for-Lookup'!$Q$1,FALSE)</f>
        <v>0</v>
      </c>
      <c r="I702" s="67"/>
      <c r="J702" s="67"/>
      <c r="K702" s="67">
        <f>VLOOKUP($A702,DetailApr,'Data Setup-for-Lookup'!Q$1,FALSE)</f>
        <v>0</v>
      </c>
    </row>
    <row r="703" spans="1:11" ht="15.75" x14ac:dyDescent="0.3">
      <c r="A703" t="s">
        <v>49</v>
      </c>
      <c r="B703">
        <v>39</v>
      </c>
      <c r="C703" t="s">
        <v>136</v>
      </c>
      <c r="D703" t="s">
        <v>121</v>
      </c>
      <c r="E703" t="s">
        <v>135</v>
      </c>
      <c r="F703" t="s">
        <v>123</v>
      </c>
      <c r="G703" s="67">
        <f>VLOOKUP($A703,Detail,'Data Setup-for-Lookup'!$R$1,FALSE)</f>
        <v>1346.83</v>
      </c>
      <c r="H703" s="67">
        <f>VLOOKUP($A703,DetailOct,'Data Setup-for-Lookup'!$R$1,FALSE)</f>
        <v>90</v>
      </c>
      <c r="I703" s="67"/>
      <c r="J703" s="67"/>
      <c r="K703" s="67">
        <f>VLOOKUP($A703,DetailApr,'Data Setup-for-Lookup'!R$1,FALSE)</f>
        <v>222.68</v>
      </c>
    </row>
    <row r="704" spans="1:11" ht="15.75" x14ac:dyDescent="0.3">
      <c r="A704" t="s">
        <v>49</v>
      </c>
      <c r="B704">
        <v>39</v>
      </c>
      <c r="C704" t="s">
        <v>136</v>
      </c>
      <c r="D704" t="s">
        <v>186</v>
      </c>
      <c r="E704" t="s">
        <v>187</v>
      </c>
      <c r="F704" t="s">
        <v>123</v>
      </c>
      <c r="G704" s="67">
        <f>VLOOKUP($A704,Detail,'Data Setup-for-Lookup'!$S$1,FALSE)</f>
        <v>2603</v>
      </c>
      <c r="H704" s="67">
        <f>VLOOKUP($A704,DetailOct,'Data Setup-for-Lookup'!$S$1,FALSE)</f>
        <v>1241.3</v>
      </c>
      <c r="I704" s="67">
        <f>VLOOKUP($A704,DetailJan,'Data Setup-for-Lookup'!$S$1,FALSE)</f>
        <v>3704.3</v>
      </c>
      <c r="J704" s="67">
        <f>VLOOKUP($A704,DetailApr,'Data Setup-for-Lookup'!$S$1,FALSE)</f>
        <v>1990.4335698766524</v>
      </c>
      <c r="K704" s="67">
        <f>VLOOKUP($A704,DetailApr,'Data Setup-for-Lookup'!S$1,FALSE)</f>
        <v>1990.4335698766524</v>
      </c>
    </row>
    <row r="705" spans="1:11" ht="15.75" x14ac:dyDescent="0.3">
      <c r="A705" t="s">
        <v>50</v>
      </c>
      <c r="B705">
        <v>40</v>
      </c>
      <c r="C705" t="s">
        <v>136</v>
      </c>
      <c r="D705" t="s">
        <v>121</v>
      </c>
      <c r="E705" t="s">
        <v>122</v>
      </c>
      <c r="F705" t="s">
        <v>123</v>
      </c>
      <c r="G705" s="67">
        <f>VLOOKUP($A706,Detail,'Data Setup-for-Lookup'!B$1,FALSE)</f>
        <v>968.55</v>
      </c>
      <c r="H705" s="67">
        <f>VLOOKUP($A705,DetailOct,'Data Setup-for-Lookup'!B$1,FALSE)</f>
        <v>1172.55</v>
      </c>
      <c r="I705" s="67"/>
      <c r="J705" s="67"/>
      <c r="K705" s="67">
        <f>VLOOKUP($A705,DetailApr,'Data Setup-for-Lookup'!B$1,FALSE)</f>
        <v>1172.55</v>
      </c>
    </row>
    <row r="706" spans="1:11" ht="15.75" x14ac:dyDescent="0.3">
      <c r="A706" t="s">
        <v>50</v>
      </c>
      <c r="B706">
        <v>40</v>
      </c>
      <c r="C706" t="s">
        <v>136</v>
      </c>
      <c r="D706" t="s">
        <v>121</v>
      </c>
      <c r="E706" t="s">
        <v>124</v>
      </c>
      <c r="F706" t="s">
        <v>1</v>
      </c>
      <c r="G706" s="67">
        <f>VLOOKUP($A707,Detail,'Data Setup-for-Lookup'!C$1,FALSE)</f>
        <v>154.63</v>
      </c>
      <c r="H706" s="67">
        <f>VLOOKUP($A706,DetailOct,'Data Setup-for-Lookup'!$C$1,FALSE)</f>
        <v>217.14</v>
      </c>
      <c r="I706" s="67"/>
      <c r="J706" s="67"/>
      <c r="K706" s="67">
        <f>VLOOKUP($A706,DetailApr,'Data Setup-for-Lookup'!C$1,FALSE)</f>
        <v>194.97</v>
      </c>
    </row>
    <row r="707" spans="1:11" ht="15.75" x14ac:dyDescent="0.3">
      <c r="A707" t="s">
        <v>50</v>
      </c>
      <c r="B707">
        <v>40</v>
      </c>
      <c r="C707" t="s">
        <v>136</v>
      </c>
      <c r="D707" t="s">
        <v>121</v>
      </c>
      <c r="E707" t="s">
        <v>124</v>
      </c>
      <c r="F707" t="s">
        <v>12</v>
      </c>
      <c r="G707" s="67">
        <f>VLOOKUP($A708,Detail,'Data Setup-for-Lookup'!D$1,FALSE)</f>
        <v>0</v>
      </c>
      <c r="H707" s="67">
        <f>VLOOKUP($A708,DetailOct,'Data Setup-for-Lookup'!$D$1,FALSE)</f>
        <v>0</v>
      </c>
      <c r="I707" s="67"/>
      <c r="J707" s="67"/>
      <c r="K707" s="67">
        <f>VLOOKUP($A707,DetailApr,'Data Setup-for-Lookup'!D$1,FALSE)</f>
        <v>0</v>
      </c>
    </row>
    <row r="708" spans="1:11" ht="15.75" x14ac:dyDescent="0.3">
      <c r="A708" t="s">
        <v>50</v>
      </c>
      <c r="B708">
        <v>40</v>
      </c>
      <c r="C708" t="s">
        <v>136</v>
      </c>
      <c r="D708" t="s">
        <v>121</v>
      </c>
      <c r="E708" t="s">
        <v>124</v>
      </c>
      <c r="F708" t="s">
        <v>13</v>
      </c>
      <c r="G708" s="67">
        <f>VLOOKUP($A709,Detail,'Data Setup-for-Lookup'!E$1,FALSE)</f>
        <v>177.05</v>
      </c>
      <c r="H708" s="67">
        <f>VLOOKUP($A709,DetailOct,'Data Setup-for-Lookup'!$E$1,FALSE)</f>
        <v>78.31</v>
      </c>
      <c r="I708" s="67"/>
      <c r="J708" s="67"/>
      <c r="K708" s="67">
        <f>VLOOKUP($A708,DetailApr,'Data Setup-for-Lookup'!E$1,FALSE)</f>
        <v>110.34</v>
      </c>
    </row>
    <row r="709" spans="1:11" ht="15.75" x14ac:dyDescent="0.3">
      <c r="A709" t="s">
        <v>50</v>
      </c>
      <c r="B709">
        <v>40</v>
      </c>
      <c r="C709" t="s">
        <v>136</v>
      </c>
      <c r="D709" t="s">
        <v>121</v>
      </c>
      <c r="E709" t="s">
        <v>124</v>
      </c>
      <c r="F709" t="s">
        <v>75</v>
      </c>
      <c r="G709" s="67">
        <f>VLOOKUP($A710,Detail,'Data Setup-for-Lookup'!F$1,FALSE)</f>
        <v>0</v>
      </c>
      <c r="H709" s="67">
        <f>VLOOKUP($A710,DetailOct,'Data Setup-for-Lookup'!$F$1,FALSE)</f>
        <v>0</v>
      </c>
      <c r="I709" s="67"/>
      <c r="J709" s="67"/>
      <c r="K709" s="67">
        <f>VLOOKUP($A709,DetailApr,'Data Setup-for-Lookup'!F$1,FALSE)</f>
        <v>0</v>
      </c>
    </row>
    <row r="710" spans="1:11" ht="15.75" x14ac:dyDescent="0.3">
      <c r="A710" t="s">
        <v>50</v>
      </c>
      <c r="B710">
        <v>40</v>
      </c>
      <c r="C710" t="s">
        <v>136</v>
      </c>
      <c r="D710" t="s">
        <v>121</v>
      </c>
      <c r="E710" t="s">
        <v>2</v>
      </c>
      <c r="F710" t="s">
        <v>125</v>
      </c>
      <c r="G710" s="67">
        <f>VLOOKUP($A710,Detail,'Data Setup-for-Lookup'!$G$1,FALSE)</f>
        <v>0</v>
      </c>
      <c r="H710" s="67">
        <f>VLOOKUP($A710,DetailOct,'Data Setup-for-Lookup'!$G$1,FALSE)</f>
        <v>840</v>
      </c>
      <c r="I710" s="67"/>
      <c r="J710" s="67"/>
      <c r="K710" s="67">
        <f>VLOOKUP($A710,DetailApr,'Data Setup-for-Lookup'!G$1,FALSE)</f>
        <v>0</v>
      </c>
    </row>
    <row r="711" spans="1:11" ht="15.75" x14ac:dyDescent="0.3">
      <c r="A711" t="s">
        <v>50</v>
      </c>
      <c r="B711">
        <v>40</v>
      </c>
      <c r="C711" t="s">
        <v>136</v>
      </c>
      <c r="D711" t="s">
        <v>121</v>
      </c>
      <c r="E711" t="s">
        <v>2</v>
      </c>
      <c r="F711" t="s">
        <v>126</v>
      </c>
      <c r="G711" s="67">
        <f>VLOOKUP($A711,Detail,'Data Setup-for-Lookup'!$H$1,FALSE)</f>
        <v>0</v>
      </c>
      <c r="H711" s="67">
        <f>VLOOKUP($A711,DetailOct,'Data Setup-for-Lookup'!$H$1,FALSE)</f>
        <v>150</v>
      </c>
      <c r="I711" s="67"/>
      <c r="J711" s="67"/>
      <c r="K711" s="67">
        <f>VLOOKUP($A711,DetailApr,'Data Setup-for-Lookup'!H$1,FALSE)</f>
        <v>0</v>
      </c>
    </row>
    <row r="712" spans="1:11" ht="15.75" x14ac:dyDescent="0.3">
      <c r="A712" t="s">
        <v>50</v>
      </c>
      <c r="B712">
        <v>40</v>
      </c>
      <c r="C712" t="s">
        <v>136</v>
      </c>
      <c r="D712" t="s">
        <v>121</v>
      </c>
      <c r="E712" t="s">
        <v>2</v>
      </c>
      <c r="F712" t="s">
        <v>127</v>
      </c>
      <c r="G712" s="67">
        <f>VLOOKUP($A712,Detail,'Data Setup-for-Lookup'!$I$1,FALSE)</f>
        <v>0</v>
      </c>
      <c r="H712" s="67">
        <f>VLOOKUP($A712,DetailOct,'Data Setup-for-Lookup'!$I$1,FALSE)</f>
        <v>0</v>
      </c>
      <c r="I712" s="67"/>
      <c r="J712" s="67"/>
      <c r="K712" s="67">
        <f>VLOOKUP($A712,DetailApr,'Data Setup-for-Lookup'!I$1,FALSE)</f>
        <v>0</v>
      </c>
    </row>
    <row r="713" spans="1:11" ht="15.75" x14ac:dyDescent="0.3">
      <c r="A713" t="s">
        <v>50</v>
      </c>
      <c r="B713">
        <v>40</v>
      </c>
      <c r="C713" t="s">
        <v>136</v>
      </c>
      <c r="D713" t="s">
        <v>121</v>
      </c>
      <c r="E713" t="s">
        <v>2</v>
      </c>
      <c r="F713" t="s">
        <v>128</v>
      </c>
      <c r="G713" s="67">
        <f>VLOOKUP($A713,Detail,'Data Setup-for-Lookup'!$J$1,FALSE)</f>
        <v>495</v>
      </c>
      <c r="H713" s="67">
        <f>VLOOKUP($A713,DetailOct,'Data Setup-for-Lookup'!$J$1,FALSE)</f>
        <v>0</v>
      </c>
      <c r="I713" s="67"/>
      <c r="J713" s="67"/>
      <c r="K713" s="67">
        <f>VLOOKUP($A713,DetailApr,'Data Setup-for-Lookup'!J$1,FALSE)</f>
        <v>0</v>
      </c>
    </row>
    <row r="714" spans="1:11" ht="15.75" x14ac:dyDescent="0.3">
      <c r="A714" t="s">
        <v>50</v>
      </c>
      <c r="B714">
        <v>40</v>
      </c>
      <c r="C714" t="s">
        <v>136</v>
      </c>
      <c r="D714" t="s">
        <v>121</v>
      </c>
      <c r="E714" t="s">
        <v>2</v>
      </c>
      <c r="F714" t="s">
        <v>129</v>
      </c>
      <c r="G714" s="67">
        <f>VLOOKUP($A714,Detail,'Data Setup-for-Lookup'!$K$1,FALSE)</f>
        <v>0</v>
      </c>
      <c r="H714" s="67">
        <f>VLOOKUP($A714,DetailOct,'Data Setup-for-Lookup'!$K$1,FALSE)</f>
        <v>0</v>
      </c>
      <c r="I714" s="67"/>
      <c r="J714" s="67"/>
      <c r="K714" s="67">
        <f>VLOOKUP($A714,DetailApr,'Data Setup-for-Lookup'!K$1,FALSE)</f>
        <v>0</v>
      </c>
    </row>
    <row r="715" spans="1:11" ht="15.75" x14ac:dyDescent="0.3">
      <c r="A715" t="s">
        <v>50</v>
      </c>
      <c r="B715">
        <v>40</v>
      </c>
      <c r="C715" t="s">
        <v>136</v>
      </c>
      <c r="D715" t="s">
        <v>121</v>
      </c>
      <c r="E715" t="s">
        <v>2</v>
      </c>
      <c r="F715" t="s">
        <v>130</v>
      </c>
      <c r="G715" s="67">
        <f>VLOOKUP($A715,Detail,'Data Setup-for-Lookup'!$L$1,FALSE)</f>
        <v>0</v>
      </c>
      <c r="H715" s="67">
        <f>VLOOKUP($A715,DetailOct,'Data Setup-for-Lookup'!$L$1,FALSE)</f>
        <v>0</v>
      </c>
      <c r="I715" s="67"/>
      <c r="J715" s="67"/>
      <c r="K715" s="67">
        <f>VLOOKUP($A715,DetailApr,'Data Setup-for-Lookup'!L$1,FALSE)</f>
        <v>0</v>
      </c>
    </row>
    <row r="716" spans="1:11" ht="15.75" x14ac:dyDescent="0.3">
      <c r="A716" t="s">
        <v>50</v>
      </c>
      <c r="B716">
        <v>40</v>
      </c>
      <c r="C716" t="s">
        <v>136</v>
      </c>
      <c r="D716" t="s">
        <v>121</v>
      </c>
      <c r="E716" t="s">
        <v>2</v>
      </c>
      <c r="F716" t="s">
        <v>131</v>
      </c>
      <c r="G716" s="67">
        <f>VLOOKUP($A716,Detail,'Data Setup-for-Lookup'!$M$1,FALSE)</f>
        <v>0</v>
      </c>
      <c r="H716" s="67">
        <f>VLOOKUP($A716,DetailOct,'Data Setup-for-Lookup'!$M$1,FALSE)</f>
        <v>0</v>
      </c>
      <c r="I716" s="67"/>
      <c r="J716" s="67"/>
      <c r="K716" s="67">
        <f>VLOOKUP($A716,DetailApr,'Data Setup-for-Lookup'!M$1,FALSE)</f>
        <v>0</v>
      </c>
    </row>
    <row r="717" spans="1:11" ht="15.75" x14ac:dyDescent="0.3">
      <c r="A717" t="s">
        <v>50</v>
      </c>
      <c r="B717">
        <v>40</v>
      </c>
      <c r="C717" t="s">
        <v>136</v>
      </c>
      <c r="D717" t="s">
        <v>121</v>
      </c>
      <c r="E717" t="s">
        <v>2</v>
      </c>
      <c r="F717" t="s">
        <v>132</v>
      </c>
      <c r="G717" s="67">
        <f>VLOOKUP($A717,Detail,'Data Setup-for-Lookup'!$N$1,FALSE)</f>
        <v>0</v>
      </c>
      <c r="H717" s="67">
        <f>VLOOKUP($A717,DetailOct,'Data Setup-for-Lookup'!$N$1,FALSE)</f>
        <v>125.27</v>
      </c>
      <c r="I717" s="67"/>
      <c r="J717" s="67"/>
      <c r="K717" s="67">
        <f>VLOOKUP($A717,DetailApr,'Data Setup-for-Lookup'!N$1,FALSE)</f>
        <v>0</v>
      </c>
    </row>
    <row r="718" spans="1:11" ht="15.75" x14ac:dyDescent="0.3">
      <c r="A718" t="s">
        <v>50</v>
      </c>
      <c r="B718">
        <v>40</v>
      </c>
      <c r="C718" t="s">
        <v>136</v>
      </c>
      <c r="D718" t="s">
        <v>121</v>
      </c>
      <c r="E718" t="s">
        <v>2</v>
      </c>
      <c r="F718" t="s">
        <v>133</v>
      </c>
      <c r="G718" s="67">
        <f>VLOOKUP($A718,Detail,'Data Setup-for-Lookup'!$O$1,FALSE)</f>
        <v>0</v>
      </c>
      <c r="H718" s="67">
        <f>VLOOKUP($A718,DetailOct,'Data Setup-for-Lookup'!$O$1,FALSE)</f>
        <v>0</v>
      </c>
      <c r="I718" s="67"/>
      <c r="J718" s="67"/>
      <c r="K718" s="67">
        <f>VLOOKUP($A718,DetailApr,'Data Setup-for-Lookup'!O$1,FALSE)</f>
        <v>0</v>
      </c>
    </row>
    <row r="719" spans="1:11" ht="15.75" x14ac:dyDescent="0.3">
      <c r="A719" t="s">
        <v>50</v>
      </c>
      <c r="B719">
        <v>40</v>
      </c>
      <c r="C719" t="s">
        <v>136</v>
      </c>
      <c r="D719" t="s">
        <v>121</v>
      </c>
      <c r="E719" t="s">
        <v>2</v>
      </c>
      <c r="F719" t="s">
        <v>134</v>
      </c>
      <c r="G719" s="67">
        <f>VLOOKUP($A719,Detail,'Data Setup-for-Lookup'!$P$1,FALSE)</f>
        <v>0</v>
      </c>
      <c r="H719" s="67">
        <f>VLOOKUP($A719,DetailOct,'Data Setup-for-Lookup'!$P$1,FALSE)</f>
        <v>0</v>
      </c>
      <c r="I719" s="67"/>
      <c r="J719" s="67"/>
      <c r="K719" s="67">
        <f>VLOOKUP($A719,DetailApr,'Data Setup-for-Lookup'!P$1,FALSE)</f>
        <v>0</v>
      </c>
    </row>
    <row r="720" spans="1:11" ht="15.75" x14ac:dyDescent="0.3">
      <c r="A720" t="s">
        <v>50</v>
      </c>
      <c r="B720">
        <v>40</v>
      </c>
      <c r="C720" t="s">
        <v>136</v>
      </c>
      <c r="D720" t="s">
        <v>121</v>
      </c>
      <c r="E720" t="s">
        <v>2</v>
      </c>
      <c r="F720" t="s">
        <v>10</v>
      </c>
      <c r="G720" s="67">
        <f>VLOOKUP($A720,Detail,'Data Setup-for-Lookup'!$Q$1,FALSE)</f>
        <v>0</v>
      </c>
      <c r="H720" s="67">
        <f>VLOOKUP($A720,DetailOct,'Data Setup-for-Lookup'!$Q$1,FALSE)</f>
        <v>0</v>
      </c>
      <c r="I720" s="67"/>
      <c r="J720" s="67"/>
      <c r="K720" s="67">
        <f>VLOOKUP($A720,DetailApr,'Data Setup-for-Lookup'!Q$1,FALSE)</f>
        <v>0</v>
      </c>
    </row>
    <row r="721" spans="1:11" ht="15.75" x14ac:dyDescent="0.3">
      <c r="A721" t="s">
        <v>50</v>
      </c>
      <c r="B721">
        <v>40</v>
      </c>
      <c r="C721" t="s">
        <v>136</v>
      </c>
      <c r="D721" t="s">
        <v>121</v>
      </c>
      <c r="E721" t="s">
        <v>135</v>
      </c>
      <c r="F721" t="s">
        <v>123</v>
      </c>
      <c r="G721" s="67">
        <f>VLOOKUP($A721,Detail,'Data Setup-for-Lookup'!$R$1,FALSE)</f>
        <v>495</v>
      </c>
      <c r="H721" s="67">
        <f>VLOOKUP($A721,DetailOct,'Data Setup-for-Lookup'!$R$1,FALSE)</f>
        <v>1115.27</v>
      </c>
      <c r="I721" s="67"/>
      <c r="J721" s="67"/>
      <c r="K721" s="67">
        <f>VLOOKUP($A721,DetailApr,'Data Setup-for-Lookup'!R$1,FALSE)</f>
        <v>0</v>
      </c>
    </row>
    <row r="722" spans="1:11" ht="15.75" x14ac:dyDescent="0.3">
      <c r="A722" t="s">
        <v>50</v>
      </c>
      <c r="B722">
        <v>40</v>
      </c>
      <c r="C722" t="s">
        <v>136</v>
      </c>
      <c r="D722" t="s">
        <v>186</v>
      </c>
      <c r="E722" t="s">
        <v>187</v>
      </c>
      <c r="F722" t="s">
        <v>123</v>
      </c>
      <c r="G722" s="67">
        <f>VLOOKUP($A722,Detail,'Data Setup-for-Lookup'!$S$1,FALSE)</f>
        <v>1429.5999999999995</v>
      </c>
      <c r="H722" s="67">
        <f>VLOOKUP($A722,DetailOct,'Data Setup-for-Lookup'!$S$1,FALSE)</f>
        <v>4627.4799999999996</v>
      </c>
      <c r="I722" s="67">
        <f>VLOOKUP($A722,DetailJan,'Data Setup-for-Lookup'!$S$1,FALSE)</f>
        <v>8847.7900000000009</v>
      </c>
      <c r="J722" s="67">
        <f>VLOOKUP($A722,DetailApr,'Data Setup-for-Lookup'!$S$1,FALSE)</f>
        <v>0</v>
      </c>
      <c r="K722" s="67">
        <f>VLOOKUP($A722,DetailApr,'Data Setup-for-Lookup'!S$1,FALSE)</f>
        <v>0</v>
      </c>
    </row>
    <row r="723" spans="1:11" ht="15.75" x14ac:dyDescent="0.3">
      <c r="A723" t="s">
        <v>51</v>
      </c>
      <c r="B723">
        <v>41</v>
      </c>
      <c r="C723" t="s">
        <v>136</v>
      </c>
      <c r="D723" t="s">
        <v>121</v>
      </c>
      <c r="E723" t="s">
        <v>122</v>
      </c>
      <c r="F723" t="s">
        <v>123</v>
      </c>
      <c r="G723" s="67">
        <f>VLOOKUP($A724,Detail,'Data Setup-for-Lookup'!B$1,FALSE)</f>
        <v>16841.75</v>
      </c>
      <c r="H723" s="67">
        <f>VLOOKUP($A723,DetailOct,'Data Setup-for-Lookup'!B$1,FALSE)</f>
        <v>12133.86</v>
      </c>
      <c r="I723" s="67"/>
      <c r="J723" s="67"/>
      <c r="K723" s="67">
        <f>VLOOKUP($A723,DetailApr,'Data Setup-for-Lookup'!B$1,FALSE)</f>
        <v>11891.76</v>
      </c>
    </row>
    <row r="724" spans="1:11" ht="15.75" x14ac:dyDescent="0.3">
      <c r="A724" t="s">
        <v>51</v>
      </c>
      <c r="B724">
        <v>41</v>
      </c>
      <c r="C724" t="s">
        <v>136</v>
      </c>
      <c r="D724" t="s">
        <v>121</v>
      </c>
      <c r="E724" t="s">
        <v>124</v>
      </c>
      <c r="F724" t="s">
        <v>1</v>
      </c>
      <c r="G724" s="67">
        <f>VLOOKUP($A725,Detail,'Data Setup-for-Lookup'!C$1,FALSE)</f>
        <v>0</v>
      </c>
      <c r="H724" s="67">
        <f>VLOOKUP($A724,DetailOct,'Data Setup-for-Lookup'!$C$1,FALSE)</f>
        <v>0</v>
      </c>
      <c r="I724" s="67"/>
      <c r="J724" s="67"/>
      <c r="K724" s="67">
        <f>VLOOKUP($A724,DetailApr,'Data Setup-for-Lookup'!C$1,FALSE)</f>
        <v>0</v>
      </c>
    </row>
    <row r="725" spans="1:11" ht="15.75" x14ac:dyDescent="0.3">
      <c r="A725" t="s">
        <v>51</v>
      </c>
      <c r="B725">
        <v>41</v>
      </c>
      <c r="C725" t="s">
        <v>136</v>
      </c>
      <c r="D725" t="s">
        <v>121</v>
      </c>
      <c r="E725" t="s">
        <v>124</v>
      </c>
      <c r="F725" t="s">
        <v>12</v>
      </c>
      <c r="G725" s="67">
        <f>VLOOKUP($A726,Detail,'Data Setup-for-Lookup'!D$1,FALSE)</f>
        <v>0</v>
      </c>
      <c r="H725" s="67">
        <f>VLOOKUP($A726,DetailOct,'Data Setup-for-Lookup'!$D$1,FALSE)</f>
        <v>0</v>
      </c>
      <c r="I725" s="67"/>
      <c r="J725" s="67"/>
      <c r="K725" s="67">
        <f>VLOOKUP($A725,DetailApr,'Data Setup-for-Lookup'!D$1,FALSE)</f>
        <v>1391</v>
      </c>
    </row>
    <row r="726" spans="1:11" ht="15.75" x14ac:dyDescent="0.3">
      <c r="A726" t="s">
        <v>51</v>
      </c>
      <c r="B726">
        <v>41</v>
      </c>
      <c r="C726" t="s">
        <v>136</v>
      </c>
      <c r="D726" t="s">
        <v>121</v>
      </c>
      <c r="E726" t="s">
        <v>124</v>
      </c>
      <c r="F726" t="s">
        <v>13</v>
      </c>
      <c r="G726" s="67">
        <f>VLOOKUP($A727,Detail,'Data Setup-for-Lookup'!E$1,FALSE)</f>
        <v>44.72</v>
      </c>
      <c r="H726" s="67">
        <f>VLOOKUP($A727,DetailOct,'Data Setup-for-Lookup'!$E$1,FALSE)</f>
        <v>27.89</v>
      </c>
      <c r="I726" s="67"/>
      <c r="J726" s="67"/>
      <c r="K726" s="67">
        <f>VLOOKUP($A726,DetailApr,'Data Setup-for-Lookup'!E$1,FALSE)</f>
        <v>346.34</v>
      </c>
    </row>
    <row r="727" spans="1:11" ht="15.75" x14ac:dyDescent="0.3">
      <c r="A727" t="s">
        <v>51</v>
      </c>
      <c r="B727">
        <v>41</v>
      </c>
      <c r="C727" t="s">
        <v>136</v>
      </c>
      <c r="D727" t="s">
        <v>121</v>
      </c>
      <c r="E727" t="s">
        <v>124</v>
      </c>
      <c r="F727" t="s">
        <v>75</v>
      </c>
      <c r="G727" s="67">
        <f>VLOOKUP($A728,Detail,'Data Setup-for-Lookup'!F$1,FALSE)</f>
        <v>186.41</v>
      </c>
      <c r="H727" s="67">
        <f>VLOOKUP($A728,DetailOct,'Data Setup-for-Lookup'!$F$1,FALSE)</f>
        <v>222.59</v>
      </c>
      <c r="I727" s="67"/>
      <c r="J727" s="67"/>
      <c r="K727" s="67">
        <f>VLOOKUP($A727,DetailApr,'Data Setup-for-Lookup'!F$1,FALSE)</f>
        <v>613.67999999999995</v>
      </c>
    </row>
    <row r="728" spans="1:11" ht="15.75" x14ac:dyDescent="0.3">
      <c r="A728" t="s">
        <v>51</v>
      </c>
      <c r="B728">
        <v>41</v>
      </c>
      <c r="C728" t="s">
        <v>136</v>
      </c>
      <c r="D728" t="s">
        <v>121</v>
      </c>
      <c r="E728" t="s">
        <v>2</v>
      </c>
      <c r="F728" t="s">
        <v>125</v>
      </c>
      <c r="G728" s="67">
        <f>VLOOKUP($A728,Detail,'Data Setup-for-Lookup'!$G$1,FALSE)</f>
        <v>13890</v>
      </c>
      <c r="H728" s="67">
        <f>VLOOKUP($A728,DetailOct,'Data Setup-for-Lookup'!$G$1,FALSE)</f>
        <v>15360</v>
      </c>
      <c r="I728" s="67"/>
      <c r="J728" s="67"/>
      <c r="K728" s="67">
        <f>VLOOKUP($A728,DetailApr,'Data Setup-for-Lookup'!G$1,FALSE)</f>
        <v>17010</v>
      </c>
    </row>
    <row r="729" spans="1:11" ht="15.75" x14ac:dyDescent="0.3">
      <c r="A729" t="s">
        <v>51</v>
      </c>
      <c r="B729">
        <v>41</v>
      </c>
      <c r="C729" t="s">
        <v>136</v>
      </c>
      <c r="D729" t="s">
        <v>121</v>
      </c>
      <c r="E729" t="s">
        <v>2</v>
      </c>
      <c r="F729" t="s">
        <v>126</v>
      </c>
      <c r="G729" s="67">
        <f>VLOOKUP($A729,Detail,'Data Setup-for-Lookup'!$H$1,FALSE)</f>
        <v>210</v>
      </c>
      <c r="H729" s="67">
        <f>VLOOKUP($A729,DetailOct,'Data Setup-for-Lookup'!$H$1,FALSE)</f>
        <v>0</v>
      </c>
      <c r="I729" s="67"/>
      <c r="J729" s="67"/>
      <c r="K729" s="67">
        <f>VLOOKUP($A729,DetailApr,'Data Setup-for-Lookup'!H$1,FALSE)</f>
        <v>1890</v>
      </c>
    </row>
    <row r="730" spans="1:11" ht="15.75" x14ac:dyDescent="0.3">
      <c r="A730" t="s">
        <v>51</v>
      </c>
      <c r="B730">
        <v>41</v>
      </c>
      <c r="C730" t="s">
        <v>136</v>
      </c>
      <c r="D730" t="s">
        <v>121</v>
      </c>
      <c r="E730" t="s">
        <v>2</v>
      </c>
      <c r="F730" t="s">
        <v>127</v>
      </c>
      <c r="G730" s="67">
        <f>VLOOKUP($A730,Detail,'Data Setup-for-Lookup'!$I$1,FALSE)</f>
        <v>0</v>
      </c>
      <c r="H730" s="67">
        <f>VLOOKUP($A730,DetailOct,'Data Setup-for-Lookup'!$I$1,FALSE)</f>
        <v>0</v>
      </c>
      <c r="I730" s="67"/>
      <c r="J730" s="67"/>
      <c r="K730" s="67">
        <f>VLOOKUP($A730,DetailApr,'Data Setup-for-Lookup'!I$1,FALSE)</f>
        <v>0</v>
      </c>
    </row>
    <row r="731" spans="1:11" ht="15.75" x14ac:dyDescent="0.3">
      <c r="A731" t="s">
        <v>51</v>
      </c>
      <c r="B731">
        <v>41</v>
      </c>
      <c r="C731" t="s">
        <v>136</v>
      </c>
      <c r="D731" t="s">
        <v>121</v>
      </c>
      <c r="E731" t="s">
        <v>2</v>
      </c>
      <c r="F731" t="s">
        <v>128</v>
      </c>
      <c r="G731" s="67">
        <f>VLOOKUP($A731,Detail,'Data Setup-for-Lookup'!$J$1,FALSE)</f>
        <v>0</v>
      </c>
      <c r="H731" s="67">
        <f>VLOOKUP($A731,DetailOct,'Data Setup-for-Lookup'!$J$1,FALSE)</f>
        <v>0</v>
      </c>
      <c r="I731" s="67"/>
      <c r="J731" s="67"/>
      <c r="K731" s="67">
        <f>VLOOKUP($A731,DetailApr,'Data Setup-for-Lookup'!J$1,FALSE)</f>
        <v>240</v>
      </c>
    </row>
    <row r="732" spans="1:11" ht="15.75" x14ac:dyDescent="0.3">
      <c r="A732" t="s">
        <v>51</v>
      </c>
      <c r="B732">
        <v>41</v>
      </c>
      <c r="C732" t="s">
        <v>136</v>
      </c>
      <c r="D732" t="s">
        <v>121</v>
      </c>
      <c r="E732" t="s">
        <v>2</v>
      </c>
      <c r="F732" t="s">
        <v>129</v>
      </c>
      <c r="G732" s="67">
        <f>VLOOKUP($A732,Detail,'Data Setup-for-Lookup'!$K$1,FALSE)</f>
        <v>0</v>
      </c>
      <c r="H732" s="67">
        <f>VLOOKUP($A732,DetailOct,'Data Setup-for-Lookup'!$K$1,FALSE)</f>
        <v>0</v>
      </c>
      <c r="I732" s="67"/>
      <c r="J732" s="67"/>
      <c r="K732" s="67">
        <f>VLOOKUP($A732,DetailApr,'Data Setup-for-Lookup'!K$1,FALSE)</f>
        <v>0</v>
      </c>
    </row>
    <row r="733" spans="1:11" ht="15.75" x14ac:dyDescent="0.3">
      <c r="A733" t="s">
        <v>51</v>
      </c>
      <c r="B733">
        <v>41</v>
      </c>
      <c r="C733" t="s">
        <v>136</v>
      </c>
      <c r="D733" t="s">
        <v>121</v>
      </c>
      <c r="E733" t="s">
        <v>2</v>
      </c>
      <c r="F733" t="s">
        <v>130</v>
      </c>
      <c r="G733" s="67">
        <f>VLOOKUP($A733,Detail,'Data Setup-for-Lookup'!$L$1,FALSE)</f>
        <v>0</v>
      </c>
      <c r="H733" s="67">
        <f>VLOOKUP($A733,DetailOct,'Data Setup-for-Lookup'!$L$1,FALSE)</f>
        <v>0</v>
      </c>
      <c r="I733" s="67"/>
      <c r="J733" s="67"/>
      <c r="K733" s="67">
        <f>VLOOKUP($A733,DetailApr,'Data Setup-for-Lookup'!L$1,FALSE)</f>
        <v>0</v>
      </c>
    </row>
    <row r="734" spans="1:11" ht="15.75" x14ac:dyDescent="0.3">
      <c r="A734" t="s">
        <v>51</v>
      </c>
      <c r="B734">
        <v>41</v>
      </c>
      <c r="C734" t="s">
        <v>136</v>
      </c>
      <c r="D734" t="s">
        <v>121</v>
      </c>
      <c r="E734" t="s">
        <v>2</v>
      </c>
      <c r="F734" t="s">
        <v>131</v>
      </c>
      <c r="G734" s="67">
        <f>VLOOKUP($A734,Detail,'Data Setup-for-Lookup'!$M$1,FALSE)</f>
        <v>0</v>
      </c>
      <c r="H734" s="67">
        <f>VLOOKUP($A734,DetailOct,'Data Setup-for-Lookup'!$M$1,FALSE)</f>
        <v>0</v>
      </c>
      <c r="I734" s="67"/>
      <c r="J734" s="67"/>
      <c r="K734" s="67">
        <f>VLOOKUP($A734,DetailApr,'Data Setup-for-Lookup'!M$1,FALSE)</f>
        <v>0</v>
      </c>
    </row>
    <row r="735" spans="1:11" ht="15.75" x14ac:dyDescent="0.3">
      <c r="A735" t="s">
        <v>51</v>
      </c>
      <c r="B735">
        <v>41</v>
      </c>
      <c r="C735" t="s">
        <v>136</v>
      </c>
      <c r="D735" t="s">
        <v>121</v>
      </c>
      <c r="E735" t="s">
        <v>2</v>
      </c>
      <c r="F735" t="s">
        <v>132</v>
      </c>
      <c r="G735" s="67">
        <f>VLOOKUP($A735,Detail,'Data Setup-for-Lookup'!$N$1,FALSE)</f>
        <v>258.74</v>
      </c>
      <c r="H735" s="67">
        <f>VLOOKUP($A735,DetailOct,'Data Setup-for-Lookup'!$N$1,FALSE)</f>
        <v>180</v>
      </c>
      <c r="I735" s="67"/>
      <c r="J735" s="67"/>
      <c r="K735" s="67">
        <f>VLOOKUP($A735,DetailApr,'Data Setup-for-Lookup'!N$1,FALSE)</f>
        <v>417.29</v>
      </c>
    </row>
    <row r="736" spans="1:11" ht="15.75" x14ac:dyDescent="0.3">
      <c r="A736" t="s">
        <v>51</v>
      </c>
      <c r="B736">
        <v>41</v>
      </c>
      <c r="C736" t="s">
        <v>136</v>
      </c>
      <c r="D736" t="s">
        <v>121</v>
      </c>
      <c r="E736" t="s">
        <v>2</v>
      </c>
      <c r="F736" t="s">
        <v>133</v>
      </c>
      <c r="G736" s="67">
        <f>VLOOKUP($A736,Detail,'Data Setup-for-Lookup'!$O$1,FALSE)</f>
        <v>50.98</v>
      </c>
      <c r="H736" s="67">
        <f>VLOOKUP($A736,DetailOct,'Data Setup-for-Lookup'!$O$1,FALSE)</f>
        <v>34.479999999999997</v>
      </c>
      <c r="I736" s="67"/>
      <c r="J736" s="67"/>
      <c r="K736" s="67">
        <f>VLOOKUP($A736,DetailApr,'Data Setup-for-Lookup'!O$1,FALSE)</f>
        <v>0</v>
      </c>
    </row>
    <row r="737" spans="1:11" ht="15.75" x14ac:dyDescent="0.3">
      <c r="A737" t="s">
        <v>51</v>
      </c>
      <c r="B737">
        <v>41</v>
      </c>
      <c r="C737" t="s">
        <v>136</v>
      </c>
      <c r="D737" t="s">
        <v>121</v>
      </c>
      <c r="E737" t="s">
        <v>2</v>
      </c>
      <c r="F737" t="s">
        <v>134</v>
      </c>
      <c r="G737" s="67">
        <f>VLOOKUP($A737,Detail,'Data Setup-for-Lookup'!$P$1,FALSE)</f>
        <v>120.12</v>
      </c>
      <c r="H737" s="67">
        <f>VLOOKUP($A737,DetailOct,'Data Setup-for-Lookup'!$P$1,FALSE)</f>
        <v>166.43</v>
      </c>
      <c r="I737" s="67"/>
      <c r="J737" s="67"/>
      <c r="K737" s="67">
        <f>VLOOKUP($A737,DetailApr,'Data Setup-for-Lookup'!P$1,FALSE)</f>
        <v>24.95</v>
      </c>
    </row>
    <row r="738" spans="1:11" ht="15.75" x14ac:dyDescent="0.3">
      <c r="A738" t="s">
        <v>51</v>
      </c>
      <c r="B738">
        <v>41</v>
      </c>
      <c r="C738" t="s">
        <v>136</v>
      </c>
      <c r="D738" t="s">
        <v>121</v>
      </c>
      <c r="E738" t="s">
        <v>2</v>
      </c>
      <c r="F738" t="s">
        <v>10</v>
      </c>
      <c r="G738" s="67">
        <f>VLOOKUP($A738,Detail,'Data Setup-for-Lookup'!$Q$1,FALSE)</f>
        <v>0</v>
      </c>
      <c r="H738" s="67">
        <f>VLOOKUP($A738,DetailOct,'Data Setup-for-Lookup'!$Q$1,FALSE)</f>
        <v>0</v>
      </c>
      <c r="I738" s="67"/>
      <c r="J738" s="67"/>
      <c r="K738" s="67">
        <f>VLOOKUP($A738,DetailApr,'Data Setup-for-Lookup'!Q$1,FALSE)</f>
        <v>0</v>
      </c>
    </row>
    <row r="739" spans="1:11" ht="15.75" x14ac:dyDescent="0.3">
      <c r="A739" t="s">
        <v>51</v>
      </c>
      <c r="B739">
        <v>41</v>
      </c>
      <c r="C739" t="s">
        <v>136</v>
      </c>
      <c r="D739" t="s">
        <v>121</v>
      </c>
      <c r="E739" t="s">
        <v>135</v>
      </c>
      <c r="F739" t="s">
        <v>123</v>
      </c>
      <c r="G739" s="67">
        <f>VLOOKUP($A739,Detail,'Data Setup-for-Lookup'!$R$1,FALSE)</f>
        <v>14529.84</v>
      </c>
      <c r="H739" s="67">
        <f>VLOOKUP($A739,DetailOct,'Data Setup-for-Lookup'!$R$1,FALSE)</f>
        <v>15740.91</v>
      </c>
      <c r="I739" s="67"/>
      <c r="J739" s="67"/>
      <c r="K739" s="67">
        <f>VLOOKUP($A739,DetailApr,'Data Setup-for-Lookup'!R$1,FALSE)</f>
        <v>19582.240000000002</v>
      </c>
    </row>
    <row r="740" spans="1:11" ht="15.75" x14ac:dyDescent="0.3">
      <c r="A740" t="s">
        <v>51</v>
      </c>
      <c r="B740">
        <v>41</v>
      </c>
      <c r="C740" t="s">
        <v>136</v>
      </c>
      <c r="D740" t="s">
        <v>186</v>
      </c>
      <c r="E740" t="s">
        <v>187</v>
      </c>
      <c r="F740" t="s">
        <v>123</v>
      </c>
      <c r="G740" s="67">
        <f>VLOOKUP($A740,Detail,'Data Setup-for-Lookup'!$S$1,FALSE)</f>
        <v>34713.11</v>
      </c>
      <c r="H740" s="67">
        <f>VLOOKUP($A740,DetailOct,'Data Setup-for-Lookup'!$S$1,FALSE)</f>
        <v>32718.53</v>
      </c>
      <c r="I740" s="67">
        <f>VLOOKUP($A740,DetailJan,'Data Setup-for-Lookup'!$S$1,FALSE)</f>
        <v>31183.77</v>
      </c>
      <c r="J740" s="67">
        <f>VLOOKUP($A740,DetailApr,'Data Setup-for-Lookup'!$S$1,FALSE)</f>
        <v>33858.015112205416</v>
      </c>
      <c r="K740" s="67">
        <f>VLOOKUP($A740,DetailApr,'Data Setup-for-Lookup'!S$1,FALSE)</f>
        <v>33858.015112205416</v>
      </c>
    </row>
    <row r="741" spans="1:11" ht="15.75" x14ac:dyDescent="0.3">
      <c r="A741" t="s">
        <v>52</v>
      </c>
      <c r="B741">
        <v>42</v>
      </c>
      <c r="C741" t="s">
        <v>136</v>
      </c>
      <c r="D741" t="s">
        <v>121</v>
      </c>
      <c r="E741" t="s">
        <v>122</v>
      </c>
      <c r="F741" t="s">
        <v>123</v>
      </c>
      <c r="G741" s="67">
        <f>VLOOKUP($A742,Detail,'Data Setup-for-Lookup'!B$1,FALSE)</f>
        <v>22497.21</v>
      </c>
      <c r="H741" s="67">
        <f>VLOOKUP($A741,DetailOct,'Data Setup-for-Lookup'!B$1,FALSE)</f>
        <v>21031.200000000001</v>
      </c>
      <c r="I741" s="67"/>
      <c r="J741" s="67"/>
      <c r="K741" s="67">
        <f>VLOOKUP($A741,DetailApr,'Data Setup-for-Lookup'!B$1,FALSE)</f>
        <v>20888.87</v>
      </c>
    </row>
    <row r="742" spans="1:11" ht="15.75" x14ac:dyDescent="0.3">
      <c r="A742" t="s">
        <v>52</v>
      </c>
      <c r="B742">
        <v>42</v>
      </c>
      <c r="C742" t="s">
        <v>136</v>
      </c>
      <c r="D742" t="s">
        <v>121</v>
      </c>
      <c r="E742" t="s">
        <v>124</v>
      </c>
      <c r="F742" t="s">
        <v>1</v>
      </c>
      <c r="G742" s="67">
        <f>VLOOKUP($A743,Detail,'Data Setup-for-Lookup'!C$1,FALSE)</f>
        <v>3815.08</v>
      </c>
      <c r="H742" s="67">
        <f>VLOOKUP($A742,DetailOct,'Data Setup-for-Lookup'!$C$1,FALSE)</f>
        <v>2521.17</v>
      </c>
      <c r="I742" s="67"/>
      <c r="J742" s="67"/>
      <c r="K742" s="67">
        <f>VLOOKUP($A742,DetailApr,'Data Setup-for-Lookup'!C$1,FALSE)</f>
        <v>4131.1499999999996</v>
      </c>
    </row>
    <row r="743" spans="1:11" ht="15.75" x14ac:dyDescent="0.3">
      <c r="A743" t="s">
        <v>52</v>
      </c>
      <c r="B743">
        <v>42</v>
      </c>
      <c r="C743" t="s">
        <v>136</v>
      </c>
      <c r="D743" t="s">
        <v>121</v>
      </c>
      <c r="E743" t="s">
        <v>124</v>
      </c>
      <c r="F743" t="s">
        <v>12</v>
      </c>
      <c r="G743" s="67">
        <f>VLOOKUP($A744,Detail,'Data Setup-for-Lookup'!D$1,FALSE)</f>
        <v>2183.37</v>
      </c>
      <c r="H743" s="67">
        <f>VLOOKUP($A744,DetailOct,'Data Setup-for-Lookup'!$D$1,FALSE)</f>
        <v>2381.02</v>
      </c>
      <c r="I743" s="67"/>
      <c r="J743" s="67"/>
      <c r="K743" s="67">
        <f>VLOOKUP($A743,DetailApr,'Data Setup-for-Lookup'!D$1,FALSE)</f>
        <v>0</v>
      </c>
    </row>
    <row r="744" spans="1:11" ht="15.75" x14ac:dyDescent="0.3">
      <c r="A744" t="s">
        <v>52</v>
      </c>
      <c r="B744">
        <v>42</v>
      </c>
      <c r="C744" t="s">
        <v>136</v>
      </c>
      <c r="D744" t="s">
        <v>121</v>
      </c>
      <c r="E744" t="s">
        <v>124</v>
      </c>
      <c r="F744" t="s">
        <v>13</v>
      </c>
      <c r="G744" s="67">
        <f>VLOOKUP($A745,Detail,'Data Setup-for-Lookup'!E$1,FALSE)</f>
        <v>234.38</v>
      </c>
      <c r="H744" s="67">
        <f>VLOOKUP($A745,DetailOct,'Data Setup-for-Lookup'!$E$1,FALSE)</f>
        <v>0</v>
      </c>
      <c r="I744" s="67"/>
      <c r="J744" s="67"/>
      <c r="K744" s="67">
        <f>VLOOKUP($A744,DetailApr,'Data Setup-for-Lookup'!E$1,FALSE)</f>
        <v>0</v>
      </c>
    </row>
    <row r="745" spans="1:11" ht="15.75" x14ac:dyDescent="0.3">
      <c r="A745" t="s">
        <v>52</v>
      </c>
      <c r="B745">
        <v>42</v>
      </c>
      <c r="C745" t="s">
        <v>136</v>
      </c>
      <c r="D745" t="s">
        <v>121</v>
      </c>
      <c r="E745" t="s">
        <v>124</v>
      </c>
      <c r="F745" t="s">
        <v>75</v>
      </c>
      <c r="G745" s="67">
        <f>VLOOKUP($A746,Detail,'Data Setup-for-Lookup'!F$1,FALSE)</f>
        <v>0</v>
      </c>
      <c r="H745" s="67">
        <f>VLOOKUP($A746,DetailOct,'Data Setup-for-Lookup'!$F$1,FALSE)</f>
        <v>0</v>
      </c>
      <c r="I745" s="67"/>
      <c r="J745" s="67"/>
      <c r="K745" s="67">
        <f>VLOOKUP($A745,DetailApr,'Data Setup-for-Lookup'!F$1,FALSE)</f>
        <v>0</v>
      </c>
    </row>
    <row r="746" spans="1:11" ht="15.75" x14ac:dyDescent="0.3">
      <c r="A746" t="s">
        <v>52</v>
      </c>
      <c r="B746">
        <v>42</v>
      </c>
      <c r="C746" t="s">
        <v>136</v>
      </c>
      <c r="D746" t="s">
        <v>121</v>
      </c>
      <c r="E746" t="s">
        <v>2</v>
      </c>
      <c r="F746" t="s">
        <v>125</v>
      </c>
      <c r="G746" s="67">
        <f>VLOOKUP($A746,Detail,'Data Setup-for-Lookup'!$G$1,FALSE)</f>
        <v>20760</v>
      </c>
      <c r="H746" s="67">
        <f>VLOOKUP($A746,DetailOct,'Data Setup-for-Lookup'!$G$1,FALSE)</f>
        <v>19380</v>
      </c>
      <c r="I746" s="67"/>
      <c r="J746" s="67"/>
      <c r="K746" s="67">
        <f>VLOOKUP($A746,DetailApr,'Data Setup-for-Lookup'!G$1,FALSE)</f>
        <v>21585</v>
      </c>
    </row>
    <row r="747" spans="1:11" ht="15.75" x14ac:dyDescent="0.3">
      <c r="A747" t="s">
        <v>52</v>
      </c>
      <c r="B747">
        <v>42</v>
      </c>
      <c r="C747" t="s">
        <v>136</v>
      </c>
      <c r="D747" t="s">
        <v>121</v>
      </c>
      <c r="E747" t="s">
        <v>2</v>
      </c>
      <c r="F747" t="s">
        <v>126</v>
      </c>
      <c r="G747" s="67">
        <f>VLOOKUP($A747,Detail,'Data Setup-for-Lookup'!$H$1,FALSE)</f>
        <v>1230</v>
      </c>
      <c r="H747" s="67">
        <f>VLOOKUP($A747,DetailOct,'Data Setup-for-Lookup'!$H$1,FALSE)</f>
        <v>180</v>
      </c>
      <c r="I747" s="67"/>
      <c r="J747" s="67"/>
      <c r="K747" s="67">
        <f>VLOOKUP($A747,DetailApr,'Data Setup-for-Lookup'!H$1,FALSE)</f>
        <v>1920</v>
      </c>
    </row>
    <row r="748" spans="1:11" ht="15.75" x14ac:dyDescent="0.3">
      <c r="A748" t="s">
        <v>52</v>
      </c>
      <c r="B748">
        <v>42</v>
      </c>
      <c r="C748" t="s">
        <v>136</v>
      </c>
      <c r="D748" t="s">
        <v>121</v>
      </c>
      <c r="E748" t="s">
        <v>2</v>
      </c>
      <c r="F748" t="s">
        <v>127</v>
      </c>
      <c r="G748" s="67">
        <f>VLOOKUP($A748,Detail,'Data Setup-for-Lookup'!$I$1,FALSE)</f>
        <v>0</v>
      </c>
      <c r="H748" s="67">
        <f>VLOOKUP($A748,DetailOct,'Data Setup-for-Lookup'!$I$1,FALSE)</f>
        <v>0</v>
      </c>
      <c r="I748" s="67"/>
      <c r="J748" s="67"/>
      <c r="K748" s="67">
        <f>VLOOKUP($A748,DetailApr,'Data Setup-for-Lookup'!I$1,FALSE)</f>
        <v>0</v>
      </c>
    </row>
    <row r="749" spans="1:11" ht="15.75" x14ac:dyDescent="0.3">
      <c r="A749" t="s">
        <v>52</v>
      </c>
      <c r="B749">
        <v>42</v>
      </c>
      <c r="C749" t="s">
        <v>136</v>
      </c>
      <c r="D749" t="s">
        <v>121</v>
      </c>
      <c r="E749" t="s">
        <v>2</v>
      </c>
      <c r="F749" t="s">
        <v>128</v>
      </c>
      <c r="G749" s="67">
        <f>VLOOKUP($A749,Detail,'Data Setup-for-Lookup'!$J$1,FALSE)</f>
        <v>15</v>
      </c>
      <c r="H749" s="67">
        <f>VLOOKUP($A749,DetailOct,'Data Setup-for-Lookup'!$J$1,FALSE)</f>
        <v>300</v>
      </c>
      <c r="I749" s="67"/>
      <c r="J749" s="67"/>
      <c r="K749" s="67">
        <f>VLOOKUP($A749,DetailApr,'Data Setup-for-Lookup'!J$1,FALSE)</f>
        <v>180</v>
      </c>
    </row>
    <row r="750" spans="1:11" ht="15.75" x14ac:dyDescent="0.3">
      <c r="A750" t="s">
        <v>52</v>
      </c>
      <c r="B750">
        <v>42</v>
      </c>
      <c r="C750" t="s">
        <v>136</v>
      </c>
      <c r="D750" t="s">
        <v>121</v>
      </c>
      <c r="E750" t="s">
        <v>2</v>
      </c>
      <c r="F750" t="s">
        <v>129</v>
      </c>
      <c r="G750" s="67">
        <f>VLOOKUP($A750,Detail,'Data Setup-for-Lookup'!$K$1,FALSE)</f>
        <v>420</v>
      </c>
      <c r="H750" s="67">
        <f>VLOOKUP($A750,DetailOct,'Data Setup-for-Lookup'!$K$1,FALSE)</f>
        <v>0</v>
      </c>
      <c r="I750" s="67"/>
      <c r="J750" s="67"/>
      <c r="K750" s="67">
        <f>VLOOKUP($A750,DetailApr,'Data Setup-for-Lookup'!K$1,FALSE)</f>
        <v>0</v>
      </c>
    </row>
    <row r="751" spans="1:11" ht="15.75" x14ac:dyDescent="0.3">
      <c r="A751" t="s">
        <v>52</v>
      </c>
      <c r="B751">
        <v>42</v>
      </c>
      <c r="C751" t="s">
        <v>136</v>
      </c>
      <c r="D751" t="s">
        <v>121</v>
      </c>
      <c r="E751" t="s">
        <v>2</v>
      </c>
      <c r="F751" t="s">
        <v>130</v>
      </c>
      <c r="G751" s="67">
        <f>VLOOKUP($A751,Detail,'Data Setup-for-Lookup'!$L$1,FALSE)</f>
        <v>0</v>
      </c>
      <c r="H751" s="67">
        <f>VLOOKUP($A751,DetailOct,'Data Setup-for-Lookup'!$L$1,FALSE)</f>
        <v>0</v>
      </c>
      <c r="I751" s="67"/>
      <c r="J751" s="67"/>
      <c r="K751" s="67">
        <f>VLOOKUP($A751,DetailApr,'Data Setup-for-Lookup'!L$1,FALSE)</f>
        <v>0</v>
      </c>
    </row>
    <row r="752" spans="1:11" ht="15.75" x14ac:dyDescent="0.3">
      <c r="A752" t="s">
        <v>52</v>
      </c>
      <c r="B752">
        <v>42</v>
      </c>
      <c r="C752" t="s">
        <v>136</v>
      </c>
      <c r="D752" t="s">
        <v>121</v>
      </c>
      <c r="E752" t="s">
        <v>2</v>
      </c>
      <c r="F752" t="s">
        <v>131</v>
      </c>
      <c r="G752" s="67">
        <f>VLOOKUP($A752,Detail,'Data Setup-for-Lookup'!$M$1,FALSE)</f>
        <v>0</v>
      </c>
      <c r="H752" s="67">
        <f>VLOOKUP($A752,DetailOct,'Data Setup-for-Lookup'!$M$1,FALSE)</f>
        <v>0</v>
      </c>
      <c r="I752" s="67"/>
      <c r="J752" s="67"/>
      <c r="K752" s="67">
        <f>VLOOKUP($A752,DetailApr,'Data Setup-for-Lookup'!M$1,FALSE)</f>
        <v>0</v>
      </c>
    </row>
    <row r="753" spans="1:11" ht="15.75" x14ac:dyDescent="0.3">
      <c r="A753" t="s">
        <v>52</v>
      </c>
      <c r="B753">
        <v>42</v>
      </c>
      <c r="C753" t="s">
        <v>136</v>
      </c>
      <c r="D753" t="s">
        <v>121</v>
      </c>
      <c r="E753" t="s">
        <v>2</v>
      </c>
      <c r="F753" t="s">
        <v>132</v>
      </c>
      <c r="G753" s="67">
        <f>VLOOKUP($A753,Detail,'Data Setup-for-Lookup'!$N$1,FALSE)</f>
        <v>3346.13</v>
      </c>
      <c r="H753" s="67">
        <f>VLOOKUP($A753,DetailOct,'Data Setup-for-Lookup'!$N$1,FALSE)</f>
        <v>2184.86</v>
      </c>
      <c r="I753" s="67"/>
      <c r="J753" s="67"/>
      <c r="K753" s="67">
        <f>VLOOKUP($A753,DetailApr,'Data Setup-for-Lookup'!N$1,FALSE)</f>
        <v>2933.32</v>
      </c>
    </row>
    <row r="754" spans="1:11" ht="15.75" x14ac:dyDescent="0.3">
      <c r="A754" t="s">
        <v>52</v>
      </c>
      <c r="B754">
        <v>42</v>
      </c>
      <c r="C754" t="s">
        <v>136</v>
      </c>
      <c r="D754" t="s">
        <v>121</v>
      </c>
      <c r="E754" t="s">
        <v>2</v>
      </c>
      <c r="F754" t="s">
        <v>133</v>
      </c>
      <c r="G754" s="67">
        <f>VLOOKUP($A754,Detail,'Data Setup-for-Lookup'!$O$1,FALSE)</f>
        <v>89.12</v>
      </c>
      <c r="H754" s="67">
        <f>VLOOKUP($A754,DetailOct,'Data Setup-for-Lookup'!$O$1,FALSE)</f>
        <v>0</v>
      </c>
      <c r="I754" s="67"/>
      <c r="J754" s="67"/>
      <c r="K754" s="67">
        <f>VLOOKUP($A754,DetailApr,'Data Setup-for-Lookup'!O$1,FALSE)</f>
        <v>0</v>
      </c>
    </row>
    <row r="755" spans="1:11" ht="15.75" x14ac:dyDescent="0.3">
      <c r="A755" t="s">
        <v>52</v>
      </c>
      <c r="B755">
        <v>42</v>
      </c>
      <c r="C755" t="s">
        <v>136</v>
      </c>
      <c r="D755" t="s">
        <v>121</v>
      </c>
      <c r="E755" t="s">
        <v>2</v>
      </c>
      <c r="F755" t="s">
        <v>134</v>
      </c>
      <c r="G755" s="67">
        <f>VLOOKUP($A755,Detail,'Data Setup-for-Lookup'!$P$1,FALSE)</f>
        <v>0</v>
      </c>
      <c r="H755" s="67">
        <f>VLOOKUP($A755,DetailOct,'Data Setup-for-Lookup'!$P$1,FALSE)</f>
        <v>0</v>
      </c>
      <c r="I755" s="67"/>
      <c r="J755" s="67"/>
      <c r="K755" s="67">
        <f>VLOOKUP($A755,DetailApr,'Data Setup-for-Lookup'!P$1,FALSE)</f>
        <v>0</v>
      </c>
    </row>
    <row r="756" spans="1:11" ht="15.75" x14ac:dyDescent="0.3">
      <c r="A756" t="s">
        <v>52</v>
      </c>
      <c r="B756">
        <v>42</v>
      </c>
      <c r="C756" t="s">
        <v>136</v>
      </c>
      <c r="D756" t="s">
        <v>121</v>
      </c>
      <c r="E756" t="s">
        <v>2</v>
      </c>
      <c r="F756" t="s">
        <v>10</v>
      </c>
      <c r="G756" s="67">
        <f>VLOOKUP($A756,Detail,'Data Setup-for-Lookup'!$Q$1,FALSE)</f>
        <v>0</v>
      </c>
      <c r="H756" s="67">
        <f>VLOOKUP($A756,DetailOct,'Data Setup-for-Lookup'!$Q$1,FALSE)</f>
        <v>0</v>
      </c>
      <c r="I756" s="67"/>
      <c r="J756" s="67"/>
      <c r="K756" s="67">
        <f>VLOOKUP($A756,DetailApr,'Data Setup-for-Lookup'!Q$1,FALSE)</f>
        <v>0</v>
      </c>
    </row>
    <row r="757" spans="1:11" ht="15.75" x14ac:dyDescent="0.3">
      <c r="A757" t="s">
        <v>52</v>
      </c>
      <c r="B757">
        <v>42</v>
      </c>
      <c r="C757" t="s">
        <v>136</v>
      </c>
      <c r="D757" t="s">
        <v>121</v>
      </c>
      <c r="E757" t="s">
        <v>135</v>
      </c>
      <c r="F757" t="s">
        <v>123</v>
      </c>
      <c r="G757" s="67">
        <f>VLOOKUP($A757,Detail,'Data Setup-for-Lookup'!$R$1,FALSE)</f>
        <v>25860.25</v>
      </c>
      <c r="H757" s="67">
        <f>VLOOKUP($A757,DetailOct,'Data Setup-for-Lookup'!$R$1,FALSE)</f>
        <v>22044.86</v>
      </c>
      <c r="I757" s="67"/>
      <c r="J757" s="67"/>
      <c r="K757" s="67">
        <f>VLOOKUP($A757,DetailApr,'Data Setup-for-Lookup'!R$1,FALSE)</f>
        <v>26618.32</v>
      </c>
    </row>
    <row r="758" spans="1:11" ht="15.75" x14ac:dyDescent="0.3">
      <c r="A758" t="s">
        <v>52</v>
      </c>
      <c r="B758">
        <v>42</v>
      </c>
      <c r="C758" t="s">
        <v>136</v>
      </c>
      <c r="D758" t="s">
        <v>186</v>
      </c>
      <c r="E758" t="s">
        <v>187</v>
      </c>
      <c r="F758" t="s">
        <v>123</v>
      </c>
      <c r="G758" s="67">
        <f>VLOOKUP($A758,Detail,'Data Setup-for-Lookup'!$S$1,FALSE)</f>
        <v>46593.27</v>
      </c>
      <c r="H758" s="67">
        <f>VLOOKUP($A758,DetailOct,'Data Setup-for-Lookup'!$S$1,FALSE)</f>
        <v>45303.86</v>
      </c>
      <c r="I758" s="67">
        <f>VLOOKUP($A758,DetailJan,'Data Setup-for-Lookup'!$S$1,FALSE)</f>
        <v>48799.51</v>
      </c>
      <c r="J758" s="67">
        <f>VLOOKUP($A758,DetailApr,'Data Setup-for-Lookup'!$S$1,FALSE)</f>
        <v>45281.762350438898</v>
      </c>
      <c r="K758" s="67">
        <f>VLOOKUP($A758,DetailApr,'Data Setup-for-Lookup'!S$1,FALSE)</f>
        <v>45281.762350438898</v>
      </c>
    </row>
    <row r="759" spans="1:11" ht="15.75" x14ac:dyDescent="0.3">
      <c r="A759" t="s">
        <v>53</v>
      </c>
      <c r="B759">
        <v>43</v>
      </c>
      <c r="C759" t="s">
        <v>136</v>
      </c>
      <c r="D759" t="s">
        <v>121</v>
      </c>
      <c r="E759" t="s">
        <v>122</v>
      </c>
      <c r="F759" t="s">
        <v>123</v>
      </c>
      <c r="G759" s="67">
        <f>VLOOKUP($A760,Detail,'Data Setup-for-Lookup'!B$1,FALSE)</f>
        <v>24130.560000000001</v>
      </c>
      <c r="H759" s="67">
        <f>VLOOKUP($A759,DetailOct,'Data Setup-for-Lookup'!B$1,FALSE)</f>
        <v>18460.7</v>
      </c>
      <c r="I759" s="67"/>
      <c r="J759" s="67"/>
      <c r="K759" s="67">
        <f>VLOOKUP($A759,DetailApr,'Data Setup-for-Lookup'!B$1,FALSE)</f>
        <v>16144.48</v>
      </c>
    </row>
    <row r="760" spans="1:11" ht="15.75" x14ac:dyDescent="0.3">
      <c r="A760" t="s">
        <v>53</v>
      </c>
      <c r="B760">
        <v>43</v>
      </c>
      <c r="C760" t="s">
        <v>136</v>
      </c>
      <c r="D760" t="s">
        <v>121</v>
      </c>
      <c r="E760" t="s">
        <v>124</v>
      </c>
      <c r="F760" t="s">
        <v>1</v>
      </c>
      <c r="G760" s="67">
        <f>VLOOKUP($A761,Detail,'Data Setup-for-Lookup'!C$1,FALSE)</f>
        <v>3140.33</v>
      </c>
      <c r="H760" s="67">
        <f>VLOOKUP($A760,DetailOct,'Data Setup-for-Lookup'!$C$1,FALSE)</f>
        <v>997.81</v>
      </c>
      <c r="I760" s="67"/>
      <c r="J760" s="67"/>
      <c r="K760" s="67">
        <f>VLOOKUP($A760,DetailApr,'Data Setup-for-Lookup'!C$1,FALSE)</f>
        <v>2203.5700000000002</v>
      </c>
    </row>
    <row r="761" spans="1:11" ht="15.75" x14ac:dyDescent="0.3">
      <c r="A761" t="s">
        <v>53</v>
      </c>
      <c r="B761">
        <v>43</v>
      </c>
      <c r="C761" t="s">
        <v>136</v>
      </c>
      <c r="D761" t="s">
        <v>121</v>
      </c>
      <c r="E761" t="s">
        <v>124</v>
      </c>
      <c r="F761" t="s">
        <v>12</v>
      </c>
      <c r="G761" s="67">
        <f>VLOOKUP($A762,Detail,'Data Setup-for-Lookup'!D$1,FALSE)</f>
        <v>0</v>
      </c>
      <c r="H761" s="67">
        <f>VLOOKUP($A762,DetailOct,'Data Setup-for-Lookup'!$D$1,FALSE)</f>
        <v>1536.33</v>
      </c>
      <c r="I761" s="67"/>
      <c r="J761" s="67"/>
      <c r="K761" s="67">
        <f>VLOOKUP($A761,DetailApr,'Data Setup-for-Lookup'!D$1,FALSE)</f>
        <v>1493.8</v>
      </c>
    </row>
    <row r="762" spans="1:11" ht="15.75" x14ac:dyDescent="0.3">
      <c r="A762" t="s">
        <v>53</v>
      </c>
      <c r="B762">
        <v>43</v>
      </c>
      <c r="C762" t="s">
        <v>136</v>
      </c>
      <c r="D762" t="s">
        <v>121</v>
      </c>
      <c r="E762" t="s">
        <v>124</v>
      </c>
      <c r="F762" t="s">
        <v>13</v>
      </c>
      <c r="G762" s="67">
        <f>VLOOKUP($A763,Detail,'Data Setup-for-Lookup'!E$1,FALSE)</f>
        <v>438.29</v>
      </c>
      <c r="H762" s="67">
        <f>VLOOKUP($A763,DetailOct,'Data Setup-for-Lookup'!$E$1,FALSE)</f>
        <v>119.8</v>
      </c>
      <c r="I762" s="67"/>
      <c r="J762" s="67"/>
      <c r="K762" s="67">
        <f>VLOOKUP($A762,DetailApr,'Data Setup-for-Lookup'!E$1,FALSE)</f>
        <v>591.45000000000005</v>
      </c>
    </row>
    <row r="763" spans="1:11" ht="15.75" x14ac:dyDescent="0.3">
      <c r="A763" t="s">
        <v>53</v>
      </c>
      <c r="B763">
        <v>43</v>
      </c>
      <c r="C763" t="s">
        <v>136</v>
      </c>
      <c r="D763" t="s">
        <v>121</v>
      </c>
      <c r="E763" t="s">
        <v>124</v>
      </c>
      <c r="F763" t="s">
        <v>75</v>
      </c>
      <c r="G763" s="67">
        <f>VLOOKUP($A764,Detail,'Data Setup-for-Lookup'!F$1,FALSE)</f>
        <v>101.63</v>
      </c>
      <c r="H763" s="67">
        <f>VLOOKUP($A764,DetailOct,'Data Setup-for-Lookup'!$F$1,FALSE)</f>
        <v>31.08</v>
      </c>
      <c r="I763" s="67"/>
      <c r="J763" s="67"/>
      <c r="K763" s="67">
        <f>VLOOKUP($A763,DetailApr,'Data Setup-for-Lookup'!F$1,FALSE)</f>
        <v>31.83</v>
      </c>
    </row>
    <row r="764" spans="1:11" ht="15.75" x14ac:dyDescent="0.3">
      <c r="A764" t="s">
        <v>53</v>
      </c>
      <c r="B764">
        <v>43</v>
      </c>
      <c r="C764" t="s">
        <v>136</v>
      </c>
      <c r="D764" t="s">
        <v>121</v>
      </c>
      <c r="E764" t="s">
        <v>2</v>
      </c>
      <c r="F764" t="s">
        <v>125</v>
      </c>
      <c r="G764" s="67">
        <f>VLOOKUP($A764,Detail,'Data Setup-for-Lookup'!$G$1,FALSE)</f>
        <v>9165</v>
      </c>
      <c r="H764" s="67">
        <f>VLOOKUP($A764,DetailOct,'Data Setup-for-Lookup'!$G$1,FALSE)</f>
        <v>9330</v>
      </c>
      <c r="I764" s="67"/>
      <c r="J764" s="67"/>
      <c r="K764" s="67">
        <f>VLOOKUP($A764,DetailApr,'Data Setup-for-Lookup'!G$1,FALSE)</f>
        <v>5505</v>
      </c>
    </row>
    <row r="765" spans="1:11" ht="15.75" x14ac:dyDescent="0.3">
      <c r="A765" t="s">
        <v>53</v>
      </c>
      <c r="B765">
        <v>43</v>
      </c>
      <c r="C765" t="s">
        <v>136</v>
      </c>
      <c r="D765" t="s">
        <v>121</v>
      </c>
      <c r="E765" t="s">
        <v>2</v>
      </c>
      <c r="F765" t="s">
        <v>126</v>
      </c>
      <c r="G765" s="67">
        <f>VLOOKUP($A765,Detail,'Data Setup-for-Lookup'!$H$1,FALSE)</f>
        <v>1710</v>
      </c>
      <c r="H765" s="67">
        <f>VLOOKUP($A765,DetailOct,'Data Setup-for-Lookup'!$H$1,FALSE)</f>
        <v>7200</v>
      </c>
      <c r="I765" s="67"/>
      <c r="J765" s="67"/>
      <c r="K765" s="67">
        <f>VLOOKUP($A765,DetailApr,'Data Setup-for-Lookup'!H$1,FALSE)</f>
        <v>600</v>
      </c>
    </row>
    <row r="766" spans="1:11" ht="15.75" x14ac:dyDescent="0.3">
      <c r="A766" t="s">
        <v>53</v>
      </c>
      <c r="B766">
        <v>43</v>
      </c>
      <c r="C766" t="s">
        <v>136</v>
      </c>
      <c r="D766" t="s">
        <v>121</v>
      </c>
      <c r="E766" t="s">
        <v>2</v>
      </c>
      <c r="F766" t="s">
        <v>127</v>
      </c>
      <c r="G766" s="67">
        <f>VLOOKUP($A766,Detail,'Data Setup-for-Lookup'!$I$1,FALSE)</f>
        <v>0</v>
      </c>
      <c r="H766" s="67">
        <f>VLOOKUP($A766,DetailOct,'Data Setup-for-Lookup'!$I$1,FALSE)</f>
        <v>0</v>
      </c>
      <c r="I766" s="67"/>
      <c r="J766" s="67"/>
      <c r="K766" s="67">
        <f>VLOOKUP($A766,DetailApr,'Data Setup-for-Lookup'!I$1,FALSE)</f>
        <v>0</v>
      </c>
    </row>
    <row r="767" spans="1:11" ht="15.75" x14ac:dyDescent="0.3">
      <c r="A767" t="s">
        <v>53</v>
      </c>
      <c r="B767">
        <v>43</v>
      </c>
      <c r="C767" t="s">
        <v>136</v>
      </c>
      <c r="D767" t="s">
        <v>121</v>
      </c>
      <c r="E767" t="s">
        <v>2</v>
      </c>
      <c r="F767" t="s">
        <v>128</v>
      </c>
      <c r="G767" s="67">
        <f>VLOOKUP($A767,Detail,'Data Setup-for-Lookup'!$J$1,FALSE)</f>
        <v>945</v>
      </c>
      <c r="H767" s="67">
        <f>VLOOKUP($A767,DetailOct,'Data Setup-for-Lookup'!$J$1,FALSE)</f>
        <v>0</v>
      </c>
      <c r="I767" s="67"/>
      <c r="J767" s="67"/>
      <c r="K767" s="67">
        <f>VLOOKUP($A767,DetailApr,'Data Setup-for-Lookup'!J$1,FALSE)</f>
        <v>420</v>
      </c>
    </row>
    <row r="768" spans="1:11" ht="15.75" x14ac:dyDescent="0.3">
      <c r="A768" t="s">
        <v>53</v>
      </c>
      <c r="B768">
        <v>43</v>
      </c>
      <c r="C768" t="s">
        <v>136</v>
      </c>
      <c r="D768" t="s">
        <v>121</v>
      </c>
      <c r="E768" t="s">
        <v>2</v>
      </c>
      <c r="F768" t="s">
        <v>129</v>
      </c>
      <c r="G768" s="67">
        <f>VLOOKUP($A768,Detail,'Data Setup-for-Lookup'!$K$1,FALSE)</f>
        <v>0</v>
      </c>
      <c r="H768" s="67">
        <f>VLOOKUP($A768,DetailOct,'Data Setup-for-Lookup'!$K$1,FALSE)</f>
        <v>0</v>
      </c>
      <c r="I768" s="67"/>
      <c r="J768" s="67"/>
      <c r="K768" s="67">
        <f>VLOOKUP($A768,DetailApr,'Data Setup-for-Lookup'!K$1,FALSE)</f>
        <v>0</v>
      </c>
    </row>
    <row r="769" spans="1:11" ht="15.75" x14ac:dyDescent="0.3">
      <c r="A769" t="s">
        <v>53</v>
      </c>
      <c r="B769">
        <v>43</v>
      </c>
      <c r="C769" t="s">
        <v>136</v>
      </c>
      <c r="D769" t="s">
        <v>121</v>
      </c>
      <c r="E769" t="s">
        <v>2</v>
      </c>
      <c r="F769" t="s">
        <v>130</v>
      </c>
      <c r="G769" s="67">
        <f>VLOOKUP($A769,Detail,'Data Setup-for-Lookup'!$L$1,FALSE)</f>
        <v>0</v>
      </c>
      <c r="H769" s="67">
        <f>VLOOKUP($A769,DetailOct,'Data Setup-for-Lookup'!$L$1,FALSE)</f>
        <v>0</v>
      </c>
      <c r="I769" s="67"/>
      <c r="J769" s="67"/>
      <c r="K769" s="67">
        <f>VLOOKUP($A769,DetailApr,'Data Setup-for-Lookup'!L$1,FALSE)</f>
        <v>0</v>
      </c>
    </row>
    <row r="770" spans="1:11" ht="15.75" x14ac:dyDescent="0.3">
      <c r="A770" t="s">
        <v>53</v>
      </c>
      <c r="B770">
        <v>43</v>
      </c>
      <c r="C770" t="s">
        <v>136</v>
      </c>
      <c r="D770" t="s">
        <v>121</v>
      </c>
      <c r="E770" t="s">
        <v>2</v>
      </c>
      <c r="F770" t="s">
        <v>131</v>
      </c>
      <c r="G770" s="67">
        <f>VLOOKUP($A770,Detail,'Data Setup-for-Lookup'!$M$1,FALSE)</f>
        <v>0</v>
      </c>
      <c r="H770" s="67">
        <f>VLOOKUP($A770,DetailOct,'Data Setup-for-Lookup'!$M$1,FALSE)</f>
        <v>0</v>
      </c>
      <c r="I770" s="67"/>
      <c r="J770" s="67"/>
      <c r="K770" s="67">
        <f>VLOOKUP($A770,DetailApr,'Data Setup-for-Lookup'!M$1,FALSE)</f>
        <v>0</v>
      </c>
    </row>
    <row r="771" spans="1:11" ht="15.75" x14ac:dyDescent="0.3">
      <c r="A771" t="s">
        <v>53</v>
      </c>
      <c r="B771">
        <v>43</v>
      </c>
      <c r="C771" t="s">
        <v>136</v>
      </c>
      <c r="D771" t="s">
        <v>121</v>
      </c>
      <c r="E771" t="s">
        <v>2</v>
      </c>
      <c r="F771" t="s">
        <v>132</v>
      </c>
      <c r="G771" s="67">
        <f>VLOOKUP($A771,Detail,'Data Setup-for-Lookup'!$N$1,FALSE)</f>
        <v>66.36</v>
      </c>
      <c r="H771" s="67">
        <f>VLOOKUP($A771,DetailOct,'Data Setup-for-Lookup'!$N$1,FALSE)</f>
        <v>137.46</v>
      </c>
      <c r="I771" s="67"/>
      <c r="J771" s="67"/>
      <c r="K771" s="67">
        <f>VLOOKUP($A771,DetailApr,'Data Setup-for-Lookup'!N$1,FALSE)</f>
        <v>0</v>
      </c>
    </row>
    <row r="772" spans="1:11" ht="15.75" x14ac:dyDescent="0.3">
      <c r="A772" t="s">
        <v>53</v>
      </c>
      <c r="B772">
        <v>43</v>
      </c>
      <c r="C772" t="s">
        <v>136</v>
      </c>
      <c r="D772" t="s">
        <v>121</v>
      </c>
      <c r="E772" t="s">
        <v>2</v>
      </c>
      <c r="F772" t="s">
        <v>133</v>
      </c>
      <c r="G772" s="67">
        <f>VLOOKUP($A772,Detail,'Data Setup-for-Lookup'!$O$1,FALSE)</f>
        <v>0</v>
      </c>
      <c r="H772" s="67">
        <f>VLOOKUP($A772,DetailOct,'Data Setup-for-Lookup'!$O$1,FALSE)</f>
        <v>0</v>
      </c>
      <c r="I772" s="67"/>
      <c r="J772" s="67"/>
      <c r="K772" s="67">
        <f>VLOOKUP($A772,DetailApr,'Data Setup-for-Lookup'!O$1,FALSE)</f>
        <v>0</v>
      </c>
    </row>
    <row r="773" spans="1:11" ht="15.75" x14ac:dyDescent="0.3">
      <c r="A773" t="s">
        <v>53</v>
      </c>
      <c r="B773">
        <v>43</v>
      </c>
      <c r="C773" t="s">
        <v>136</v>
      </c>
      <c r="D773" t="s">
        <v>121</v>
      </c>
      <c r="E773" t="s">
        <v>2</v>
      </c>
      <c r="F773" t="s">
        <v>134</v>
      </c>
      <c r="G773" s="67">
        <f>VLOOKUP($A773,Detail,'Data Setup-for-Lookup'!$P$1,FALSE)</f>
        <v>17.54</v>
      </c>
      <c r="H773" s="67">
        <f>VLOOKUP($A773,DetailOct,'Data Setup-for-Lookup'!$P$1,FALSE)</f>
        <v>137.12</v>
      </c>
      <c r="I773" s="67"/>
      <c r="J773" s="67"/>
      <c r="K773" s="67">
        <f>VLOOKUP($A773,DetailApr,'Data Setup-for-Lookup'!P$1,FALSE)</f>
        <v>54.91</v>
      </c>
    </row>
    <row r="774" spans="1:11" ht="15.75" x14ac:dyDescent="0.3">
      <c r="A774" t="s">
        <v>53</v>
      </c>
      <c r="B774">
        <v>43</v>
      </c>
      <c r="C774" t="s">
        <v>136</v>
      </c>
      <c r="D774" t="s">
        <v>121</v>
      </c>
      <c r="E774" t="s">
        <v>2</v>
      </c>
      <c r="F774" t="s">
        <v>10</v>
      </c>
      <c r="G774" s="67">
        <f>VLOOKUP($A774,Detail,'Data Setup-for-Lookup'!$Q$1,FALSE)</f>
        <v>0</v>
      </c>
      <c r="H774" s="67">
        <f>VLOOKUP($A774,DetailOct,'Data Setup-for-Lookup'!$Q$1,FALSE)</f>
        <v>0</v>
      </c>
      <c r="I774" s="67"/>
      <c r="J774" s="67"/>
      <c r="K774" s="67">
        <f>VLOOKUP($A774,DetailApr,'Data Setup-for-Lookup'!Q$1,FALSE)</f>
        <v>0</v>
      </c>
    </row>
    <row r="775" spans="1:11" ht="15.75" x14ac:dyDescent="0.3">
      <c r="A775" t="s">
        <v>53</v>
      </c>
      <c r="B775">
        <v>43</v>
      </c>
      <c r="C775" t="s">
        <v>136</v>
      </c>
      <c r="D775" t="s">
        <v>121</v>
      </c>
      <c r="E775" t="s">
        <v>135</v>
      </c>
      <c r="F775" t="s">
        <v>123</v>
      </c>
      <c r="G775" s="67">
        <f>VLOOKUP($A775,Detail,'Data Setup-for-Lookup'!$R$1,FALSE)</f>
        <v>11903.9</v>
      </c>
      <c r="H775" s="67">
        <f>VLOOKUP($A775,DetailOct,'Data Setup-for-Lookup'!$R$1,FALSE)</f>
        <v>16804.580000000002</v>
      </c>
      <c r="I775" s="67"/>
      <c r="J775" s="67"/>
      <c r="K775" s="67">
        <f>VLOOKUP($A775,DetailApr,'Data Setup-for-Lookup'!R$1,FALSE)</f>
        <v>6579.91</v>
      </c>
    </row>
    <row r="776" spans="1:11" ht="15.75" x14ac:dyDescent="0.3">
      <c r="A776" t="s">
        <v>53</v>
      </c>
      <c r="B776">
        <v>43</v>
      </c>
      <c r="C776" t="s">
        <v>136</v>
      </c>
      <c r="D776" t="s">
        <v>186</v>
      </c>
      <c r="E776" t="s">
        <v>187</v>
      </c>
      <c r="F776" t="s">
        <v>123</v>
      </c>
      <c r="G776" s="67">
        <f>VLOOKUP($A776,Detail,'Data Setup-for-Lookup'!$S$1,FALSE)</f>
        <v>36221.789999999994</v>
      </c>
      <c r="H776" s="67">
        <f>VLOOKUP($A776,DetailOct,'Data Setup-for-Lookup'!$S$1,FALSE)</f>
        <v>48344.02</v>
      </c>
      <c r="I776" s="67">
        <f>VLOOKUP($A776,DetailJan,'Data Setup-for-Lookup'!$S$1,FALSE)</f>
        <v>36285.94</v>
      </c>
      <c r="J776" s="67">
        <f>VLOOKUP($A776,DetailApr,'Data Setup-for-Lookup'!$S$1,FALSE)</f>
        <v>27352.983097812208</v>
      </c>
      <c r="K776" s="67">
        <f>VLOOKUP($A776,DetailApr,'Data Setup-for-Lookup'!S$1,FALSE)</f>
        <v>27352.983097812208</v>
      </c>
    </row>
    <row r="777" spans="1:11" ht="15.75" x14ac:dyDescent="0.3">
      <c r="A777" t="s">
        <v>54</v>
      </c>
      <c r="B777">
        <v>44</v>
      </c>
      <c r="C777" t="s">
        <v>136</v>
      </c>
      <c r="D777" t="s">
        <v>121</v>
      </c>
      <c r="E777" t="s">
        <v>122</v>
      </c>
      <c r="F777" t="s">
        <v>123</v>
      </c>
      <c r="G777" s="67">
        <f>VLOOKUP($A778,Detail,'Data Setup-for-Lookup'!B$1,FALSE)</f>
        <v>23211.17</v>
      </c>
      <c r="H777" s="67">
        <f>VLOOKUP($A777,DetailOct,'Data Setup-for-Lookup'!B$1,FALSE)</f>
        <v>17000.96</v>
      </c>
      <c r="I777" s="67"/>
      <c r="J777" s="67"/>
      <c r="K777" s="67">
        <f>VLOOKUP($A777,DetailApr,'Data Setup-for-Lookup'!B$1,FALSE)</f>
        <v>19664.2</v>
      </c>
    </row>
    <row r="778" spans="1:11" ht="15.75" x14ac:dyDescent="0.3">
      <c r="A778" t="s">
        <v>54</v>
      </c>
      <c r="B778">
        <v>44</v>
      </c>
      <c r="C778" t="s">
        <v>136</v>
      </c>
      <c r="D778" t="s">
        <v>121</v>
      </c>
      <c r="E778" t="s">
        <v>124</v>
      </c>
      <c r="F778" t="s">
        <v>1</v>
      </c>
      <c r="G778" s="67">
        <f>VLOOKUP($A779,Detail,'Data Setup-for-Lookup'!C$1,FALSE)</f>
        <v>6857.37</v>
      </c>
      <c r="H778" s="67">
        <f>VLOOKUP($A778,DetailOct,'Data Setup-for-Lookup'!$C$1,FALSE)</f>
        <v>4772.92</v>
      </c>
      <c r="I778" s="67"/>
      <c r="J778" s="67"/>
      <c r="K778" s="67">
        <f>VLOOKUP($A778,DetailApr,'Data Setup-for-Lookup'!C$1,FALSE)</f>
        <v>4282.9399999999996</v>
      </c>
    </row>
    <row r="779" spans="1:11" ht="15.75" x14ac:dyDescent="0.3">
      <c r="A779" t="s">
        <v>54</v>
      </c>
      <c r="B779">
        <v>44</v>
      </c>
      <c r="C779" t="s">
        <v>136</v>
      </c>
      <c r="D779" t="s">
        <v>121</v>
      </c>
      <c r="E779" t="s">
        <v>124</v>
      </c>
      <c r="F779" t="s">
        <v>12</v>
      </c>
      <c r="G779" s="67">
        <f>VLOOKUP($A780,Detail,'Data Setup-for-Lookup'!D$1,FALSE)</f>
        <v>2465</v>
      </c>
      <c r="H779" s="67">
        <f>VLOOKUP($A780,DetailOct,'Data Setup-for-Lookup'!$D$1,FALSE)</f>
        <v>0</v>
      </c>
      <c r="I779" s="67"/>
      <c r="J779" s="67"/>
      <c r="K779" s="67">
        <f>VLOOKUP($A779,DetailApr,'Data Setup-for-Lookup'!D$1,FALSE)</f>
        <v>6811</v>
      </c>
    </row>
    <row r="780" spans="1:11" ht="15.75" x14ac:dyDescent="0.3">
      <c r="A780" t="s">
        <v>54</v>
      </c>
      <c r="B780">
        <v>44</v>
      </c>
      <c r="C780" t="s">
        <v>136</v>
      </c>
      <c r="D780" t="s">
        <v>121</v>
      </c>
      <c r="E780" t="s">
        <v>124</v>
      </c>
      <c r="F780" t="s">
        <v>13</v>
      </c>
      <c r="G780" s="67">
        <f>VLOOKUP($A781,Detail,'Data Setup-for-Lookup'!E$1,FALSE)</f>
        <v>0</v>
      </c>
      <c r="H780" s="67">
        <f>VLOOKUP($A781,DetailOct,'Data Setup-for-Lookup'!$E$1,FALSE)</f>
        <v>0</v>
      </c>
      <c r="I780" s="67"/>
      <c r="J780" s="67"/>
      <c r="K780" s="67">
        <f>VLOOKUP($A780,DetailApr,'Data Setup-for-Lookup'!E$1,FALSE)</f>
        <v>167</v>
      </c>
    </row>
    <row r="781" spans="1:11" ht="15.75" x14ac:dyDescent="0.3">
      <c r="A781" t="s">
        <v>54</v>
      </c>
      <c r="B781">
        <v>44</v>
      </c>
      <c r="C781" t="s">
        <v>136</v>
      </c>
      <c r="D781" t="s">
        <v>121</v>
      </c>
      <c r="E781" t="s">
        <v>124</v>
      </c>
      <c r="F781" t="s">
        <v>75</v>
      </c>
      <c r="G781" s="67">
        <f>VLOOKUP($A782,Detail,'Data Setup-for-Lookup'!F$1,FALSE)</f>
        <v>768</v>
      </c>
      <c r="H781" s="67">
        <f>VLOOKUP($A782,DetailOct,'Data Setup-for-Lookup'!$F$1,FALSE)</f>
        <v>3024</v>
      </c>
      <c r="I781" s="67"/>
      <c r="J781" s="67"/>
      <c r="K781" s="67">
        <f>VLOOKUP($A781,DetailApr,'Data Setup-for-Lookup'!F$1,FALSE)</f>
        <v>0</v>
      </c>
    </row>
    <row r="782" spans="1:11" ht="15.75" x14ac:dyDescent="0.3">
      <c r="A782" t="s">
        <v>54</v>
      </c>
      <c r="B782">
        <v>44</v>
      </c>
      <c r="C782" t="s">
        <v>136</v>
      </c>
      <c r="D782" t="s">
        <v>121</v>
      </c>
      <c r="E782" t="s">
        <v>2</v>
      </c>
      <c r="F782" t="s">
        <v>125</v>
      </c>
      <c r="G782" s="67">
        <f>VLOOKUP($A782,Detail,'Data Setup-for-Lookup'!$G$1,FALSE)</f>
        <v>3630</v>
      </c>
      <c r="H782" s="67">
        <f>VLOOKUP($A782,DetailOct,'Data Setup-for-Lookup'!$G$1,FALSE)</f>
        <v>9090</v>
      </c>
      <c r="I782" s="67"/>
      <c r="J782" s="67"/>
      <c r="K782" s="67">
        <f>VLOOKUP($A782,DetailApr,'Data Setup-for-Lookup'!G$1,FALSE)</f>
        <v>7680</v>
      </c>
    </row>
    <row r="783" spans="1:11" ht="15.75" x14ac:dyDescent="0.3">
      <c r="A783" t="s">
        <v>54</v>
      </c>
      <c r="B783">
        <v>44</v>
      </c>
      <c r="C783" t="s">
        <v>136</v>
      </c>
      <c r="D783" t="s">
        <v>121</v>
      </c>
      <c r="E783" t="s">
        <v>2</v>
      </c>
      <c r="F783" t="s">
        <v>126</v>
      </c>
      <c r="G783" s="67">
        <f>VLOOKUP($A783,Detail,'Data Setup-for-Lookup'!$H$1,FALSE)</f>
        <v>1080</v>
      </c>
      <c r="H783" s="67">
        <f>VLOOKUP($A783,DetailOct,'Data Setup-for-Lookup'!$H$1,FALSE)</f>
        <v>1170</v>
      </c>
      <c r="I783" s="67"/>
      <c r="J783" s="67"/>
      <c r="K783" s="67">
        <f>VLOOKUP($A783,DetailApr,'Data Setup-for-Lookup'!H$1,FALSE)</f>
        <v>840</v>
      </c>
    </row>
    <row r="784" spans="1:11" ht="15.75" x14ac:dyDescent="0.3">
      <c r="A784" t="s">
        <v>54</v>
      </c>
      <c r="B784">
        <v>44</v>
      </c>
      <c r="C784" t="s">
        <v>136</v>
      </c>
      <c r="D784" t="s">
        <v>121</v>
      </c>
      <c r="E784" t="s">
        <v>2</v>
      </c>
      <c r="F784" t="s">
        <v>127</v>
      </c>
      <c r="G784" s="67">
        <f>VLOOKUP($A784,Detail,'Data Setup-for-Lookup'!$I$1,FALSE)</f>
        <v>0</v>
      </c>
      <c r="H784" s="67">
        <f>VLOOKUP($A784,DetailOct,'Data Setup-for-Lookup'!$I$1,FALSE)</f>
        <v>0</v>
      </c>
      <c r="I784" s="67"/>
      <c r="J784" s="67"/>
      <c r="K784" s="67">
        <f>VLOOKUP($A784,DetailApr,'Data Setup-for-Lookup'!I$1,FALSE)</f>
        <v>0</v>
      </c>
    </row>
    <row r="785" spans="1:11" ht="15.75" x14ac:dyDescent="0.3">
      <c r="A785" t="s">
        <v>54</v>
      </c>
      <c r="B785">
        <v>44</v>
      </c>
      <c r="C785" t="s">
        <v>136</v>
      </c>
      <c r="D785" t="s">
        <v>121</v>
      </c>
      <c r="E785" t="s">
        <v>2</v>
      </c>
      <c r="F785" t="s">
        <v>128</v>
      </c>
      <c r="G785" s="67">
        <f>VLOOKUP($A785,Detail,'Data Setup-for-Lookup'!$J$1,FALSE)</f>
        <v>0</v>
      </c>
      <c r="H785" s="67">
        <f>VLOOKUP($A785,DetailOct,'Data Setup-for-Lookup'!$J$1,FALSE)</f>
        <v>0</v>
      </c>
      <c r="I785" s="67"/>
      <c r="J785" s="67"/>
      <c r="K785" s="67">
        <f>VLOOKUP($A785,DetailApr,'Data Setup-for-Lookup'!J$1,FALSE)</f>
        <v>0</v>
      </c>
    </row>
    <row r="786" spans="1:11" ht="15.75" x14ac:dyDescent="0.3">
      <c r="A786" t="s">
        <v>54</v>
      </c>
      <c r="B786">
        <v>44</v>
      </c>
      <c r="C786" t="s">
        <v>136</v>
      </c>
      <c r="D786" t="s">
        <v>121</v>
      </c>
      <c r="E786" t="s">
        <v>2</v>
      </c>
      <c r="F786" t="s">
        <v>129</v>
      </c>
      <c r="G786" s="67">
        <f>VLOOKUP($A786,Detail,'Data Setup-for-Lookup'!$K$1,FALSE)</f>
        <v>0</v>
      </c>
      <c r="H786" s="67">
        <f>VLOOKUP($A786,DetailOct,'Data Setup-for-Lookup'!$K$1,FALSE)</f>
        <v>0</v>
      </c>
      <c r="I786" s="67"/>
      <c r="J786" s="67"/>
      <c r="K786" s="67">
        <f>VLOOKUP($A786,DetailApr,'Data Setup-for-Lookup'!K$1,FALSE)</f>
        <v>0</v>
      </c>
    </row>
    <row r="787" spans="1:11" ht="15.75" x14ac:dyDescent="0.3">
      <c r="A787" t="s">
        <v>54</v>
      </c>
      <c r="B787">
        <v>44</v>
      </c>
      <c r="C787" t="s">
        <v>136</v>
      </c>
      <c r="D787" t="s">
        <v>121</v>
      </c>
      <c r="E787" t="s">
        <v>2</v>
      </c>
      <c r="F787" t="s">
        <v>130</v>
      </c>
      <c r="G787" s="67">
        <f>VLOOKUP($A787,Detail,'Data Setup-for-Lookup'!$L$1,FALSE)</f>
        <v>0</v>
      </c>
      <c r="H787" s="67">
        <f>VLOOKUP($A787,DetailOct,'Data Setup-for-Lookup'!$L$1,FALSE)</f>
        <v>0</v>
      </c>
      <c r="I787" s="67"/>
      <c r="J787" s="67"/>
      <c r="K787" s="67">
        <f>VLOOKUP($A787,DetailApr,'Data Setup-for-Lookup'!L$1,FALSE)</f>
        <v>0</v>
      </c>
    </row>
    <row r="788" spans="1:11" ht="15.75" x14ac:dyDescent="0.3">
      <c r="A788" t="s">
        <v>54</v>
      </c>
      <c r="B788">
        <v>44</v>
      </c>
      <c r="C788" t="s">
        <v>136</v>
      </c>
      <c r="D788" t="s">
        <v>121</v>
      </c>
      <c r="E788" t="s">
        <v>2</v>
      </c>
      <c r="F788" t="s">
        <v>131</v>
      </c>
      <c r="G788" s="67">
        <f>VLOOKUP($A788,Detail,'Data Setup-for-Lookup'!$M$1,FALSE)</f>
        <v>0</v>
      </c>
      <c r="H788" s="67">
        <f>VLOOKUP($A788,DetailOct,'Data Setup-for-Lookup'!$M$1,FALSE)</f>
        <v>0</v>
      </c>
      <c r="I788" s="67"/>
      <c r="J788" s="67"/>
      <c r="K788" s="67">
        <f>VLOOKUP($A788,DetailApr,'Data Setup-for-Lookup'!M$1,FALSE)</f>
        <v>300</v>
      </c>
    </row>
    <row r="789" spans="1:11" ht="15.75" x14ac:dyDescent="0.3">
      <c r="A789" t="s">
        <v>54</v>
      </c>
      <c r="B789">
        <v>44</v>
      </c>
      <c r="C789" t="s">
        <v>136</v>
      </c>
      <c r="D789" t="s">
        <v>121</v>
      </c>
      <c r="E789" t="s">
        <v>2</v>
      </c>
      <c r="F789" t="s">
        <v>132</v>
      </c>
      <c r="G789" s="67">
        <f>VLOOKUP($A789,Detail,'Data Setup-for-Lookup'!$N$1,FALSE)</f>
        <v>99</v>
      </c>
      <c r="H789" s="67">
        <f>VLOOKUP($A789,DetailOct,'Data Setup-for-Lookup'!$N$1,FALSE)</f>
        <v>255.5</v>
      </c>
      <c r="I789" s="67"/>
      <c r="J789" s="67"/>
      <c r="K789" s="67">
        <f>VLOOKUP($A789,DetailApr,'Data Setup-for-Lookup'!N$1,FALSE)</f>
        <v>0</v>
      </c>
    </row>
    <row r="790" spans="1:11" ht="15.75" x14ac:dyDescent="0.3">
      <c r="A790" t="s">
        <v>54</v>
      </c>
      <c r="B790">
        <v>44</v>
      </c>
      <c r="C790" t="s">
        <v>136</v>
      </c>
      <c r="D790" t="s">
        <v>121</v>
      </c>
      <c r="E790" t="s">
        <v>2</v>
      </c>
      <c r="F790" t="s">
        <v>133</v>
      </c>
      <c r="G790" s="67">
        <f>VLOOKUP($A790,Detail,'Data Setup-for-Lookup'!$O$1,FALSE)</f>
        <v>0</v>
      </c>
      <c r="H790" s="67">
        <f>VLOOKUP($A790,DetailOct,'Data Setup-for-Lookup'!$O$1,FALSE)</f>
        <v>0</v>
      </c>
      <c r="I790" s="67"/>
      <c r="J790" s="67"/>
      <c r="K790" s="67">
        <f>VLOOKUP($A790,DetailApr,'Data Setup-for-Lookup'!O$1,FALSE)</f>
        <v>0</v>
      </c>
    </row>
    <row r="791" spans="1:11" ht="15.75" x14ac:dyDescent="0.3">
      <c r="A791" t="s">
        <v>54</v>
      </c>
      <c r="B791">
        <v>44</v>
      </c>
      <c r="C791" t="s">
        <v>136</v>
      </c>
      <c r="D791" t="s">
        <v>121</v>
      </c>
      <c r="E791" t="s">
        <v>2</v>
      </c>
      <c r="F791" t="s">
        <v>134</v>
      </c>
      <c r="G791" s="67">
        <f>VLOOKUP($A791,Detail,'Data Setup-for-Lookup'!$P$1,FALSE)</f>
        <v>0</v>
      </c>
      <c r="H791" s="67">
        <f>VLOOKUP($A791,DetailOct,'Data Setup-for-Lookup'!$P$1,FALSE)</f>
        <v>0</v>
      </c>
      <c r="I791" s="67"/>
      <c r="J791" s="67"/>
      <c r="K791" s="67">
        <f>VLOOKUP($A791,DetailApr,'Data Setup-for-Lookup'!P$1,FALSE)</f>
        <v>0</v>
      </c>
    </row>
    <row r="792" spans="1:11" ht="15.75" x14ac:dyDescent="0.3">
      <c r="A792" t="s">
        <v>54</v>
      </c>
      <c r="B792">
        <v>44</v>
      </c>
      <c r="C792" t="s">
        <v>136</v>
      </c>
      <c r="D792" t="s">
        <v>121</v>
      </c>
      <c r="E792" t="s">
        <v>2</v>
      </c>
      <c r="F792" t="s">
        <v>10</v>
      </c>
      <c r="G792" s="67">
        <f>VLOOKUP($A792,Detail,'Data Setup-for-Lookup'!$Q$1,FALSE)</f>
        <v>0</v>
      </c>
      <c r="H792" s="67">
        <f>VLOOKUP($A792,DetailOct,'Data Setup-for-Lookup'!$Q$1,FALSE)</f>
        <v>0</v>
      </c>
      <c r="I792" s="67"/>
      <c r="J792" s="67"/>
      <c r="K792" s="67">
        <f>VLOOKUP($A792,DetailApr,'Data Setup-for-Lookup'!Q$1,FALSE)</f>
        <v>0</v>
      </c>
    </row>
    <row r="793" spans="1:11" ht="15.75" x14ac:dyDescent="0.3">
      <c r="A793" t="s">
        <v>54</v>
      </c>
      <c r="B793">
        <v>44</v>
      </c>
      <c r="C793" t="s">
        <v>136</v>
      </c>
      <c r="D793" t="s">
        <v>121</v>
      </c>
      <c r="E793" t="s">
        <v>135</v>
      </c>
      <c r="F793" t="s">
        <v>123</v>
      </c>
      <c r="G793" s="67">
        <f>VLOOKUP($A793,Detail,'Data Setup-for-Lookup'!$R$1,FALSE)</f>
        <v>4809</v>
      </c>
      <c r="H793" s="67">
        <f>VLOOKUP($A793,DetailOct,'Data Setup-for-Lookup'!$R$1,FALSE)</f>
        <v>10515.5</v>
      </c>
      <c r="I793" s="67"/>
      <c r="J793" s="67"/>
      <c r="K793" s="67">
        <f>VLOOKUP($A793,DetailApr,'Data Setup-for-Lookup'!R$1,FALSE)</f>
        <v>8820</v>
      </c>
    </row>
    <row r="794" spans="1:11" ht="15.75" x14ac:dyDescent="0.3">
      <c r="A794" t="s">
        <v>54</v>
      </c>
      <c r="B794">
        <v>44</v>
      </c>
      <c r="C794" t="s">
        <v>136</v>
      </c>
      <c r="D794" t="s">
        <v>186</v>
      </c>
      <c r="E794" t="s">
        <v>187</v>
      </c>
      <c r="F794" t="s">
        <v>123</v>
      </c>
      <c r="G794" s="67">
        <f>VLOOKUP($A794,Detail,'Data Setup-for-Lookup'!$S$1,FALSE)</f>
        <v>736.79000000000178</v>
      </c>
      <c r="H794" s="67">
        <f>VLOOKUP($A794,DetailOct,'Data Setup-for-Lookup'!$S$1,FALSE)</f>
        <v>30959.94</v>
      </c>
      <c r="I794" s="67">
        <f>VLOOKUP($A794,DetailJan,'Data Setup-for-Lookup'!$S$1,FALSE)</f>
        <v>67242.84</v>
      </c>
      <c r="J794" s="67">
        <f>VLOOKUP($A794,DetailApr,'Data Setup-for-Lookup'!$S$1,FALSE)</f>
        <v>14831.333109211504</v>
      </c>
      <c r="K794" s="67">
        <f>VLOOKUP($A794,DetailApr,'Data Setup-for-Lookup'!S$1,FALSE)</f>
        <v>14831.333109211504</v>
      </c>
    </row>
    <row r="795" spans="1:11" ht="15.75" x14ac:dyDescent="0.3">
      <c r="A795" t="s">
        <v>55</v>
      </c>
      <c r="B795">
        <v>45</v>
      </c>
      <c r="C795" t="s">
        <v>136</v>
      </c>
      <c r="D795" t="s">
        <v>121</v>
      </c>
      <c r="E795" t="s">
        <v>122</v>
      </c>
      <c r="F795" t="s">
        <v>123</v>
      </c>
      <c r="G795" s="67">
        <f>VLOOKUP($A796,Detail,'Data Setup-for-Lookup'!B$1,FALSE)</f>
        <v>17910.14</v>
      </c>
      <c r="H795" s="67">
        <f>VLOOKUP($A795,DetailOct,'Data Setup-for-Lookup'!B$1,FALSE)</f>
        <v>11896.97</v>
      </c>
      <c r="I795" s="67"/>
      <c r="J795" s="67"/>
      <c r="K795" s="67">
        <f>VLOOKUP($A795,DetailApr,'Data Setup-for-Lookup'!B$1,FALSE)</f>
        <v>14429.27</v>
      </c>
    </row>
    <row r="796" spans="1:11" ht="15.75" x14ac:dyDescent="0.3">
      <c r="A796" t="s">
        <v>55</v>
      </c>
      <c r="B796">
        <v>45</v>
      </c>
      <c r="C796" t="s">
        <v>136</v>
      </c>
      <c r="D796" t="s">
        <v>121</v>
      </c>
      <c r="E796" t="s">
        <v>124</v>
      </c>
      <c r="F796" t="s">
        <v>1</v>
      </c>
      <c r="G796" s="67">
        <f>VLOOKUP($A797,Detail,'Data Setup-for-Lookup'!C$1,FALSE)</f>
        <v>805.49</v>
      </c>
      <c r="H796" s="67">
        <f>VLOOKUP($A796,DetailOct,'Data Setup-for-Lookup'!$C$1,FALSE)</f>
        <v>665.21</v>
      </c>
      <c r="I796" s="67"/>
      <c r="J796" s="67"/>
      <c r="K796" s="67">
        <f>VLOOKUP($A796,DetailApr,'Data Setup-for-Lookup'!C$1,FALSE)</f>
        <v>670.25</v>
      </c>
    </row>
    <row r="797" spans="1:11" ht="15.75" x14ac:dyDescent="0.3">
      <c r="A797" t="s">
        <v>55</v>
      </c>
      <c r="B797">
        <v>45</v>
      </c>
      <c r="C797" t="s">
        <v>136</v>
      </c>
      <c r="D797" t="s">
        <v>121</v>
      </c>
      <c r="E797" t="s">
        <v>124</v>
      </c>
      <c r="F797" t="s">
        <v>12</v>
      </c>
      <c r="G797" s="67">
        <f>VLOOKUP($A798,Detail,'Data Setup-for-Lookup'!D$1,FALSE)</f>
        <v>1988.97</v>
      </c>
      <c r="H797" s="67">
        <f>VLOOKUP($A798,DetailOct,'Data Setup-for-Lookup'!$D$1,FALSE)</f>
        <v>0</v>
      </c>
      <c r="I797" s="67"/>
      <c r="J797" s="67"/>
      <c r="K797" s="67">
        <f>VLOOKUP($A797,DetailApr,'Data Setup-for-Lookup'!D$1,FALSE)</f>
        <v>0</v>
      </c>
    </row>
    <row r="798" spans="1:11" ht="15.75" x14ac:dyDescent="0.3">
      <c r="A798" t="s">
        <v>55</v>
      </c>
      <c r="B798">
        <v>45</v>
      </c>
      <c r="C798" t="s">
        <v>136</v>
      </c>
      <c r="D798" t="s">
        <v>121</v>
      </c>
      <c r="E798" t="s">
        <v>124</v>
      </c>
      <c r="F798" t="s">
        <v>13</v>
      </c>
      <c r="G798" s="67">
        <f>VLOOKUP($A799,Detail,'Data Setup-for-Lookup'!E$1,FALSE)</f>
        <v>0</v>
      </c>
      <c r="H798" s="67">
        <f>VLOOKUP($A799,DetailOct,'Data Setup-for-Lookup'!$E$1,FALSE)</f>
        <v>0</v>
      </c>
      <c r="I798" s="67"/>
      <c r="J798" s="67"/>
      <c r="K798" s="67">
        <f>VLOOKUP($A798,DetailApr,'Data Setup-for-Lookup'!E$1,FALSE)</f>
        <v>0</v>
      </c>
    </row>
    <row r="799" spans="1:11" ht="15.75" x14ac:dyDescent="0.3">
      <c r="A799" t="s">
        <v>55</v>
      </c>
      <c r="B799">
        <v>45</v>
      </c>
      <c r="C799" t="s">
        <v>136</v>
      </c>
      <c r="D799" t="s">
        <v>121</v>
      </c>
      <c r="E799" t="s">
        <v>124</v>
      </c>
      <c r="F799" t="s">
        <v>75</v>
      </c>
      <c r="G799" s="67">
        <f>VLOOKUP($A800,Detail,'Data Setup-for-Lookup'!F$1,FALSE)</f>
        <v>0</v>
      </c>
      <c r="H799" s="67">
        <f>VLOOKUP($A800,DetailOct,'Data Setup-for-Lookup'!$F$1,FALSE)</f>
        <v>0</v>
      </c>
      <c r="I799" s="67"/>
      <c r="J799" s="67"/>
      <c r="K799" s="67">
        <f>VLOOKUP($A799,DetailApr,'Data Setup-for-Lookup'!F$1,FALSE)</f>
        <v>0</v>
      </c>
    </row>
    <row r="800" spans="1:11" ht="15.75" x14ac:dyDescent="0.3">
      <c r="A800" t="s">
        <v>55</v>
      </c>
      <c r="B800">
        <v>45</v>
      </c>
      <c r="C800" t="s">
        <v>136</v>
      </c>
      <c r="D800" t="s">
        <v>121</v>
      </c>
      <c r="E800" t="s">
        <v>2</v>
      </c>
      <c r="F800" t="s">
        <v>125</v>
      </c>
      <c r="G800" s="67">
        <f>VLOOKUP($A800,Detail,'Data Setup-for-Lookup'!$G$1,FALSE)</f>
        <v>2415</v>
      </c>
      <c r="H800" s="67">
        <f>VLOOKUP($A800,DetailOct,'Data Setup-for-Lookup'!$G$1,FALSE)</f>
        <v>2130</v>
      </c>
      <c r="I800" s="67"/>
      <c r="J800" s="67"/>
      <c r="K800" s="67">
        <f>VLOOKUP($A800,DetailApr,'Data Setup-for-Lookup'!G$1,FALSE)</f>
        <v>2415</v>
      </c>
    </row>
    <row r="801" spans="1:11" ht="15.75" x14ac:dyDescent="0.3">
      <c r="A801" t="s">
        <v>55</v>
      </c>
      <c r="B801">
        <v>45</v>
      </c>
      <c r="C801" t="s">
        <v>136</v>
      </c>
      <c r="D801" t="s">
        <v>121</v>
      </c>
      <c r="E801" t="s">
        <v>2</v>
      </c>
      <c r="F801" t="s">
        <v>126</v>
      </c>
      <c r="G801" s="67">
        <f>VLOOKUP($A801,Detail,'Data Setup-for-Lookup'!$H$1,FALSE)</f>
        <v>240</v>
      </c>
      <c r="H801" s="67">
        <f>VLOOKUP($A801,DetailOct,'Data Setup-for-Lookup'!$H$1,FALSE)</f>
        <v>360</v>
      </c>
      <c r="I801" s="67"/>
      <c r="J801" s="67"/>
      <c r="K801" s="67">
        <f>VLOOKUP($A801,DetailApr,'Data Setup-for-Lookup'!H$1,FALSE)</f>
        <v>1110</v>
      </c>
    </row>
    <row r="802" spans="1:11" ht="15.75" x14ac:dyDescent="0.3">
      <c r="A802" t="s">
        <v>55</v>
      </c>
      <c r="B802">
        <v>45</v>
      </c>
      <c r="C802" t="s">
        <v>136</v>
      </c>
      <c r="D802" t="s">
        <v>121</v>
      </c>
      <c r="E802" t="s">
        <v>2</v>
      </c>
      <c r="F802" t="s">
        <v>127</v>
      </c>
      <c r="G802" s="67">
        <f>VLOOKUP($A802,Detail,'Data Setup-for-Lookup'!$I$1,FALSE)</f>
        <v>0</v>
      </c>
      <c r="H802" s="67">
        <f>VLOOKUP($A802,DetailOct,'Data Setup-for-Lookup'!$I$1,FALSE)</f>
        <v>0</v>
      </c>
      <c r="I802" s="67"/>
      <c r="J802" s="67"/>
      <c r="K802" s="67">
        <f>VLOOKUP($A802,DetailApr,'Data Setup-for-Lookup'!I$1,FALSE)</f>
        <v>180</v>
      </c>
    </row>
    <row r="803" spans="1:11" ht="15.75" x14ac:dyDescent="0.3">
      <c r="A803" t="s">
        <v>55</v>
      </c>
      <c r="B803">
        <v>45</v>
      </c>
      <c r="C803" t="s">
        <v>136</v>
      </c>
      <c r="D803" t="s">
        <v>121</v>
      </c>
      <c r="E803" t="s">
        <v>2</v>
      </c>
      <c r="F803" t="s">
        <v>128</v>
      </c>
      <c r="G803" s="67">
        <f>VLOOKUP($A803,Detail,'Data Setup-for-Lookup'!$J$1,FALSE)</f>
        <v>150</v>
      </c>
      <c r="H803" s="67">
        <f>VLOOKUP($A803,DetailOct,'Data Setup-for-Lookup'!$J$1,FALSE)</f>
        <v>0</v>
      </c>
      <c r="I803" s="67"/>
      <c r="J803" s="67"/>
      <c r="K803" s="67">
        <f>VLOOKUP($A803,DetailApr,'Data Setup-for-Lookup'!J$1,FALSE)</f>
        <v>0</v>
      </c>
    </row>
    <row r="804" spans="1:11" ht="15.75" x14ac:dyDescent="0.3">
      <c r="A804" t="s">
        <v>55</v>
      </c>
      <c r="B804">
        <v>45</v>
      </c>
      <c r="C804" t="s">
        <v>136</v>
      </c>
      <c r="D804" t="s">
        <v>121</v>
      </c>
      <c r="E804" t="s">
        <v>2</v>
      </c>
      <c r="F804" t="s">
        <v>129</v>
      </c>
      <c r="G804" s="67">
        <f>VLOOKUP($A804,Detail,'Data Setup-for-Lookup'!$K$1,FALSE)</f>
        <v>0</v>
      </c>
      <c r="H804" s="67">
        <f>VLOOKUP($A804,DetailOct,'Data Setup-for-Lookup'!$K$1,FALSE)</f>
        <v>0</v>
      </c>
      <c r="I804" s="67"/>
      <c r="J804" s="67"/>
      <c r="K804" s="67">
        <f>VLOOKUP($A804,DetailApr,'Data Setup-for-Lookup'!K$1,FALSE)</f>
        <v>0</v>
      </c>
    </row>
    <row r="805" spans="1:11" ht="15.75" x14ac:dyDescent="0.3">
      <c r="A805" t="s">
        <v>55</v>
      </c>
      <c r="B805">
        <v>45</v>
      </c>
      <c r="C805" t="s">
        <v>136</v>
      </c>
      <c r="D805" t="s">
        <v>121</v>
      </c>
      <c r="E805" t="s">
        <v>2</v>
      </c>
      <c r="F805" t="s">
        <v>130</v>
      </c>
      <c r="G805" s="67">
        <f>VLOOKUP($A805,Detail,'Data Setup-for-Lookup'!$L$1,FALSE)</f>
        <v>0</v>
      </c>
      <c r="H805" s="67">
        <f>VLOOKUP($A805,DetailOct,'Data Setup-for-Lookup'!$L$1,FALSE)</f>
        <v>0</v>
      </c>
      <c r="I805" s="67"/>
      <c r="J805" s="67"/>
      <c r="K805" s="67">
        <f>VLOOKUP($A805,DetailApr,'Data Setup-for-Lookup'!L$1,FALSE)</f>
        <v>0</v>
      </c>
    </row>
    <row r="806" spans="1:11" ht="15.75" x14ac:dyDescent="0.3">
      <c r="A806" t="s">
        <v>55</v>
      </c>
      <c r="B806">
        <v>45</v>
      </c>
      <c r="C806" t="s">
        <v>136</v>
      </c>
      <c r="D806" t="s">
        <v>121</v>
      </c>
      <c r="E806" t="s">
        <v>2</v>
      </c>
      <c r="F806" t="s">
        <v>131</v>
      </c>
      <c r="G806" s="67">
        <f>VLOOKUP($A806,Detail,'Data Setup-for-Lookup'!$M$1,FALSE)</f>
        <v>0</v>
      </c>
      <c r="H806" s="67">
        <f>VLOOKUP($A806,DetailOct,'Data Setup-for-Lookup'!$M$1,FALSE)</f>
        <v>0</v>
      </c>
      <c r="I806" s="67"/>
      <c r="J806" s="67"/>
      <c r="K806" s="67">
        <f>VLOOKUP($A806,DetailApr,'Data Setup-for-Lookup'!M$1,FALSE)</f>
        <v>0</v>
      </c>
    </row>
    <row r="807" spans="1:11" ht="15.75" x14ac:dyDescent="0.3">
      <c r="A807" t="s">
        <v>55</v>
      </c>
      <c r="B807">
        <v>45</v>
      </c>
      <c r="C807" t="s">
        <v>136</v>
      </c>
      <c r="D807" t="s">
        <v>121</v>
      </c>
      <c r="E807" t="s">
        <v>2</v>
      </c>
      <c r="F807" t="s">
        <v>132</v>
      </c>
      <c r="G807" s="67">
        <f>VLOOKUP($A807,Detail,'Data Setup-for-Lookup'!$N$1,FALSE)</f>
        <v>0</v>
      </c>
      <c r="H807" s="67">
        <f>VLOOKUP($A807,DetailOct,'Data Setup-for-Lookup'!$N$1,FALSE)</f>
        <v>0</v>
      </c>
      <c r="I807" s="67"/>
      <c r="J807" s="67"/>
      <c r="K807" s="67">
        <f>VLOOKUP($A807,DetailApr,'Data Setup-for-Lookup'!N$1,FALSE)</f>
        <v>0</v>
      </c>
    </row>
    <row r="808" spans="1:11" ht="15.75" x14ac:dyDescent="0.3">
      <c r="A808" t="s">
        <v>55</v>
      </c>
      <c r="B808">
        <v>45</v>
      </c>
      <c r="C808" t="s">
        <v>136</v>
      </c>
      <c r="D808" t="s">
        <v>121</v>
      </c>
      <c r="E808" t="s">
        <v>2</v>
      </c>
      <c r="F808" t="s">
        <v>133</v>
      </c>
      <c r="G808" s="67">
        <f>VLOOKUP($A808,Detail,'Data Setup-for-Lookup'!$O$1,FALSE)</f>
        <v>0</v>
      </c>
      <c r="H808" s="67">
        <f>VLOOKUP($A808,DetailOct,'Data Setup-for-Lookup'!$O$1,FALSE)</f>
        <v>0</v>
      </c>
      <c r="I808" s="67"/>
      <c r="J808" s="67"/>
      <c r="K808" s="67">
        <f>VLOOKUP($A808,DetailApr,'Data Setup-for-Lookup'!O$1,FALSE)</f>
        <v>0</v>
      </c>
    </row>
    <row r="809" spans="1:11" ht="15.75" x14ac:dyDescent="0.3">
      <c r="A809" t="s">
        <v>55</v>
      </c>
      <c r="B809">
        <v>45</v>
      </c>
      <c r="C809" t="s">
        <v>136</v>
      </c>
      <c r="D809" t="s">
        <v>121</v>
      </c>
      <c r="E809" t="s">
        <v>2</v>
      </c>
      <c r="F809" t="s">
        <v>134</v>
      </c>
      <c r="G809" s="67">
        <f>VLOOKUP($A809,Detail,'Data Setup-for-Lookup'!$P$1,FALSE)</f>
        <v>0</v>
      </c>
      <c r="H809" s="67">
        <f>VLOOKUP($A809,DetailOct,'Data Setup-for-Lookup'!$P$1,FALSE)</f>
        <v>0</v>
      </c>
      <c r="I809" s="67"/>
      <c r="J809" s="67"/>
      <c r="K809" s="67">
        <f>VLOOKUP($A809,DetailApr,'Data Setup-for-Lookup'!P$1,FALSE)</f>
        <v>0</v>
      </c>
    </row>
    <row r="810" spans="1:11" ht="15.75" x14ac:dyDescent="0.3">
      <c r="A810" t="s">
        <v>55</v>
      </c>
      <c r="B810">
        <v>45</v>
      </c>
      <c r="C810" t="s">
        <v>136</v>
      </c>
      <c r="D810" t="s">
        <v>121</v>
      </c>
      <c r="E810" t="s">
        <v>2</v>
      </c>
      <c r="F810" t="s">
        <v>10</v>
      </c>
      <c r="G810" s="67">
        <f>VLOOKUP($A810,Detail,'Data Setup-for-Lookup'!$Q$1,FALSE)</f>
        <v>0</v>
      </c>
      <c r="H810" s="67">
        <f>VLOOKUP($A810,DetailOct,'Data Setup-for-Lookup'!$Q$1,FALSE)</f>
        <v>0</v>
      </c>
      <c r="I810" s="67"/>
      <c r="J810" s="67"/>
      <c r="K810" s="67">
        <f>VLOOKUP($A810,DetailApr,'Data Setup-for-Lookup'!Q$1,FALSE)</f>
        <v>0</v>
      </c>
    </row>
    <row r="811" spans="1:11" ht="15.75" x14ac:dyDescent="0.3">
      <c r="A811" t="s">
        <v>55</v>
      </c>
      <c r="B811">
        <v>45</v>
      </c>
      <c r="C811" t="s">
        <v>136</v>
      </c>
      <c r="D811" t="s">
        <v>121</v>
      </c>
      <c r="E811" t="s">
        <v>135</v>
      </c>
      <c r="F811" t="s">
        <v>123</v>
      </c>
      <c r="G811" s="67">
        <f>VLOOKUP($A811,Detail,'Data Setup-for-Lookup'!$R$1,FALSE)</f>
        <v>2805</v>
      </c>
      <c r="H811" s="67">
        <f>VLOOKUP($A811,DetailOct,'Data Setup-for-Lookup'!$R$1,FALSE)</f>
        <v>2490</v>
      </c>
      <c r="I811" s="67"/>
      <c r="J811" s="67"/>
      <c r="K811" s="67">
        <f>VLOOKUP($A811,DetailApr,'Data Setup-for-Lookup'!R$1,FALSE)</f>
        <v>3705</v>
      </c>
    </row>
    <row r="812" spans="1:11" ht="15.75" x14ac:dyDescent="0.3">
      <c r="A812" t="s">
        <v>55</v>
      </c>
      <c r="B812">
        <v>45</v>
      </c>
      <c r="C812" t="s">
        <v>136</v>
      </c>
      <c r="D812" t="s">
        <v>186</v>
      </c>
      <c r="E812" t="s">
        <v>187</v>
      </c>
      <c r="F812" t="s">
        <v>123</v>
      </c>
      <c r="G812" s="67">
        <f>VLOOKUP($A812,Detail,'Data Setup-for-Lookup'!$S$1,FALSE)</f>
        <v>14055.609999999999</v>
      </c>
      <c r="H812" s="67">
        <f>VLOOKUP($A812,DetailOct,'Data Setup-for-Lookup'!$S$1,FALSE)</f>
        <v>23998.91</v>
      </c>
      <c r="I812" s="67">
        <f>VLOOKUP($A812,DetailJan,'Data Setup-for-Lookup'!$S$1,FALSE)</f>
        <v>17091.16</v>
      </c>
      <c r="J812" s="67">
        <f>VLOOKUP($A812,DetailApr,'Data Setup-for-Lookup'!$S$1,FALSE)</f>
        <v>12258.276596109246</v>
      </c>
      <c r="K812" s="67">
        <f>VLOOKUP($A812,DetailApr,'Data Setup-for-Lookup'!S$1,FALSE)</f>
        <v>12258.276596109246</v>
      </c>
    </row>
    <row r="813" spans="1:11" ht="15.75" x14ac:dyDescent="0.3">
      <c r="A813" t="s">
        <v>56</v>
      </c>
      <c r="B813">
        <v>46</v>
      </c>
      <c r="C813" t="s">
        <v>136</v>
      </c>
      <c r="D813" t="s">
        <v>121</v>
      </c>
      <c r="E813" t="s">
        <v>122</v>
      </c>
      <c r="F813" t="s">
        <v>123</v>
      </c>
      <c r="G813" s="67">
        <f>VLOOKUP($A814,Detail,'Data Setup-for-Lookup'!B$1,FALSE)</f>
        <v>10816.85</v>
      </c>
      <c r="H813" s="67">
        <f>VLOOKUP($A813,DetailOct,'Data Setup-for-Lookup'!B$1,FALSE)</f>
        <v>8909.43</v>
      </c>
      <c r="I813" s="67"/>
      <c r="J813" s="67"/>
      <c r="K813" s="67">
        <f>VLOOKUP($A813,DetailApr,'Data Setup-for-Lookup'!B$1,FALSE)</f>
        <v>10549.71</v>
      </c>
    </row>
    <row r="814" spans="1:11" ht="15.75" x14ac:dyDescent="0.3">
      <c r="A814" t="s">
        <v>56</v>
      </c>
      <c r="B814">
        <v>46</v>
      </c>
      <c r="C814" t="s">
        <v>136</v>
      </c>
      <c r="D814" t="s">
        <v>121</v>
      </c>
      <c r="E814" t="s">
        <v>124</v>
      </c>
      <c r="F814" t="s">
        <v>1</v>
      </c>
      <c r="G814" s="67">
        <f>VLOOKUP($A815,Detail,'Data Setup-for-Lookup'!C$1,FALSE)</f>
        <v>0</v>
      </c>
      <c r="H814" s="67">
        <f>VLOOKUP($A814,DetailOct,'Data Setup-for-Lookup'!$C$1,FALSE)</f>
        <v>5000</v>
      </c>
      <c r="I814" s="67"/>
      <c r="J814" s="67"/>
      <c r="K814" s="67">
        <f>VLOOKUP($A814,DetailApr,'Data Setup-for-Lookup'!C$1,FALSE)</f>
        <v>0</v>
      </c>
    </row>
    <row r="815" spans="1:11" ht="15.75" x14ac:dyDescent="0.3">
      <c r="A815" t="s">
        <v>56</v>
      </c>
      <c r="B815">
        <v>46</v>
      </c>
      <c r="C815" t="s">
        <v>136</v>
      </c>
      <c r="D815" t="s">
        <v>121</v>
      </c>
      <c r="E815" t="s">
        <v>124</v>
      </c>
      <c r="F815" t="s">
        <v>12</v>
      </c>
      <c r="G815" s="67">
        <f>VLOOKUP($A816,Detail,'Data Setup-for-Lookup'!D$1,FALSE)</f>
        <v>0</v>
      </c>
      <c r="H815" s="67">
        <f>VLOOKUP($A816,DetailOct,'Data Setup-for-Lookup'!$D$1,FALSE)</f>
        <v>0</v>
      </c>
      <c r="I815" s="67"/>
      <c r="J815" s="67"/>
      <c r="K815" s="67">
        <f>VLOOKUP($A815,DetailApr,'Data Setup-for-Lookup'!D$1,FALSE)</f>
        <v>0</v>
      </c>
    </row>
    <row r="816" spans="1:11" ht="15.75" x14ac:dyDescent="0.3">
      <c r="A816" t="s">
        <v>56</v>
      </c>
      <c r="B816">
        <v>46</v>
      </c>
      <c r="C816" t="s">
        <v>136</v>
      </c>
      <c r="D816" t="s">
        <v>121</v>
      </c>
      <c r="E816" t="s">
        <v>124</v>
      </c>
      <c r="F816" t="s">
        <v>13</v>
      </c>
      <c r="G816" s="67">
        <f>VLOOKUP($A817,Detail,'Data Setup-for-Lookup'!E$1,FALSE)</f>
        <v>236.88</v>
      </c>
      <c r="H816" s="67">
        <f>VLOOKUP($A817,DetailOct,'Data Setup-for-Lookup'!$E$1,FALSE)</f>
        <v>122.1</v>
      </c>
      <c r="I816" s="67"/>
      <c r="J816" s="67"/>
      <c r="K816" s="67">
        <f>VLOOKUP($A816,DetailApr,'Data Setup-for-Lookup'!E$1,FALSE)</f>
        <v>306.64</v>
      </c>
    </row>
    <row r="817" spans="1:11" ht="15.75" x14ac:dyDescent="0.3">
      <c r="A817" t="s">
        <v>56</v>
      </c>
      <c r="B817">
        <v>46</v>
      </c>
      <c r="C817" t="s">
        <v>136</v>
      </c>
      <c r="D817" t="s">
        <v>121</v>
      </c>
      <c r="E817" t="s">
        <v>124</v>
      </c>
      <c r="F817" t="s">
        <v>75</v>
      </c>
      <c r="G817" s="67">
        <f>VLOOKUP($A818,Detail,'Data Setup-for-Lookup'!F$1,FALSE)</f>
        <v>9156.74</v>
      </c>
      <c r="H817" s="67">
        <f>VLOOKUP($A818,DetailOct,'Data Setup-for-Lookup'!$F$1,FALSE)</f>
        <v>379.48</v>
      </c>
      <c r="I817" s="67"/>
      <c r="J817" s="67"/>
      <c r="K817" s="67">
        <f>VLOOKUP($A817,DetailApr,'Data Setup-for-Lookup'!F$1,FALSE)</f>
        <v>2448.1</v>
      </c>
    </row>
    <row r="818" spans="1:11" ht="15.75" x14ac:dyDescent="0.3">
      <c r="A818" t="s">
        <v>56</v>
      </c>
      <c r="B818">
        <v>46</v>
      </c>
      <c r="C818" t="s">
        <v>136</v>
      </c>
      <c r="D818" t="s">
        <v>121</v>
      </c>
      <c r="E818" t="s">
        <v>2</v>
      </c>
      <c r="F818" t="s">
        <v>125</v>
      </c>
      <c r="G818" s="67">
        <f>VLOOKUP($A818,Detail,'Data Setup-for-Lookup'!$G$1,FALSE)</f>
        <v>4455</v>
      </c>
      <c r="H818" s="67">
        <f>VLOOKUP($A818,DetailOct,'Data Setup-for-Lookup'!$G$1,FALSE)</f>
        <v>5850</v>
      </c>
      <c r="I818" s="67"/>
      <c r="J818" s="67"/>
      <c r="K818" s="67">
        <f>VLOOKUP($A818,DetailApr,'Data Setup-for-Lookup'!G$1,FALSE)</f>
        <v>5265</v>
      </c>
    </row>
    <row r="819" spans="1:11" ht="15.75" x14ac:dyDescent="0.3">
      <c r="A819" t="s">
        <v>56</v>
      </c>
      <c r="B819">
        <v>46</v>
      </c>
      <c r="C819" t="s">
        <v>136</v>
      </c>
      <c r="D819" t="s">
        <v>121</v>
      </c>
      <c r="E819" t="s">
        <v>2</v>
      </c>
      <c r="F819" t="s">
        <v>126</v>
      </c>
      <c r="G819" s="67">
        <f>VLOOKUP($A819,Detail,'Data Setup-for-Lookup'!$H$1,FALSE)</f>
        <v>1050</v>
      </c>
      <c r="H819" s="67">
        <f>VLOOKUP($A819,DetailOct,'Data Setup-for-Lookup'!$H$1,FALSE)</f>
        <v>2190</v>
      </c>
      <c r="I819" s="67"/>
      <c r="J819" s="67"/>
      <c r="K819" s="67">
        <f>VLOOKUP($A819,DetailApr,'Data Setup-for-Lookup'!H$1,FALSE)</f>
        <v>3360</v>
      </c>
    </row>
    <row r="820" spans="1:11" ht="15.75" x14ac:dyDescent="0.3">
      <c r="A820" t="s">
        <v>56</v>
      </c>
      <c r="B820">
        <v>46</v>
      </c>
      <c r="C820" t="s">
        <v>136</v>
      </c>
      <c r="D820" t="s">
        <v>121</v>
      </c>
      <c r="E820" t="s">
        <v>2</v>
      </c>
      <c r="F820" t="s">
        <v>127</v>
      </c>
      <c r="G820" s="67">
        <f>VLOOKUP($A820,Detail,'Data Setup-for-Lookup'!$I$1,FALSE)</f>
        <v>0</v>
      </c>
      <c r="H820" s="67">
        <f>VLOOKUP($A820,DetailOct,'Data Setup-for-Lookup'!$I$1,FALSE)</f>
        <v>0</v>
      </c>
      <c r="I820" s="67"/>
      <c r="J820" s="67"/>
      <c r="K820" s="67">
        <f>VLOOKUP($A820,DetailApr,'Data Setup-for-Lookup'!I$1,FALSE)</f>
        <v>0</v>
      </c>
    </row>
    <row r="821" spans="1:11" ht="15.75" x14ac:dyDescent="0.3">
      <c r="A821" t="s">
        <v>56</v>
      </c>
      <c r="B821">
        <v>46</v>
      </c>
      <c r="C821" t="s">
        <v>136</v>
      </c>
      <c r="D821" t="s">
        <v>121</v>
      </c>
      <c r="E821" t="s">
        <v>2</v>
      </c>
      <c r="F821" t="s">
        <v>128</v>
      </c>
      <c r="G821" s="67">
        <f>VLOOKUP($A821,Detail,'Data Setup-for-Lookup'!$J$1,FALSE)</f>
        <v>120</v>
      </c>
      <c r="H821" s="67">
        <f>VLOOKUP($A821,DetailOct,'Data Setup-for-Lookup'!$J$1,FALSE)</f>
        <v>0</v>
      </c>
      <c r="I821" s="67"/>
      <c r="J821" s="67"/>
      <c r="K821" s="67">
        <f>VLOOKUP($A821,DetailApr,'Data Setup-for-Lookup'!J$1,FALSE)</f>
        <v>0</v>
      </c>
    </row>
    <row r="822" spans="1:11" ht="15.75" x14ac:dyDescent="0.3">
      <c r="A822" t="s">
        <v>56</v>
      </c>
      <c r="B822">
        <v>46</v>
      </c>
      <c r="C822" t="s">
        <v>136</v>
      </c>
      <c r="D822" t="s">
        <v>121</v>
      </c>
      <c r="E822" t="s">
        <v>2</v>
      </c>
      <c r="F822" t="s">
        <v>129</v>
      </c>
      <c r="G822" s="67">
        <f>VLOOKUP($A822,Detail,'Data Setup-for-Lookup'!$K$1,FALSE)</f>
        <v>0</v>
      </c>
      <c r="H822" s="67">
        <f>VLOOKUP($A822,DetailOct,'Data Setup-for-Lookup'!$K$1,FALSE)</f>
        <v>0</v>
      </c>
      <c r="I822" s="67"/>
      <c r="J822" s="67"/>
      <c r="K822" s="67">
        <f>VLOOKUP($A822,DetailApr,'Data Setup-for-Lookup'!K$1,FALSE)</f>
        <v>0</v>
      </c>
    </row>
    <row r="823" spans="1:11" ht="15.75" x14ac:dyDescent="0.3">
      <c r="A823" t="s">
        <v>56</v>
      </c>
      <c r="B823">
        <v>46</v>
      </c>
      <c r="C823" t="s">
        <v>136</v>
      </c>
      <c r="D823" t="s">
        <v>121</v>
      </c>
      <c r="E823" t="s">
        <v>2</v>
      </c>
      <c r="F823" t="s">
        <v>130</v>
      </c>
      <c r="G823" s="67">
        <f>VLOOKUP($A823,Detail,'Data Setup-for-Lookup'!$L$1,FALSE)</f>
        <v>0</v>
      </c>
      <c r="H823" s="67">
        <f>VLOOKUP($A823,DetailOct,'Data Setup-for-Lookup'!$L$1,FALSE)</f>
        <v>0</v>
      </c>
      <c r="I823" s="67"/>
      <c r="J823" s="67"/>
      <c r="K823" s="67">
        <f>VLOOKUP($A823,DetailApr,'Data Setup-for-Lookup'!L$1,FALSE)</f>
        <v>0</v>
      </c>
    </row>
    <row r="824" spans="1:11" ht="15.75" x14ac:dyDescent="0.3">
      <c r="A824" t="s">
        <v>56</v>
      </c>
      <c r="B824">
        <v>46</v>
      </c>
      <c r="C824" t="s">
        <v>136</v>
      </c>
      <c r="D824" t="s">
        <v>121</v>
      </c>
      <c r="E824" t="s">
        <v>2</v>
      </c>
      <c r="F824" t="s">
        <v>131</v>
      </c>
      <c r="G824" s="67">
        <f>VLOOKUP($A824,Detail,'Data Setup-for-Lookup'!$M$1,FALSE)</f>
        <v>0</v>
      </c>
      <c r="H824" s="67">
        <f>VLOOKUP($A824,DetailOct,'Data Setup-for-Lookup'!$M$1,FALSE)</f>
        <v>0</v>
      </c>
      <c r="I824" s="67"/>
      <c r="J824" s="67"/>
      <c r="K824" s="67">
        <f>VLOOKUP($A824,DetailApr,'Data Setup-for-Lookup'!M$1,FALSE)</f>
        <v>0</v>
      </c>
    </row>
    <row r="825" spans="1:11" ht="15.75" x14ac:dyDescent="0.3">
      <c r="A825" t="s">
        <v>56</v>
      </c>
      <c r="B825">
        <v>46</v>
      </c>
      <c r="C825" t="s">
        <v>136</v>
      </c>
      <c r="D825" t="s">
        <v>121</v>
      </c>
      <c r="E825" t="s">
        <v>2</v>
      </c>
      <c r="F825" t="s">
        <v>132</v>
      </c>
      <c r="G825" s="67">
        <f>VLOOKUP($A825,Detail,'Data Setup-for-Lookup'!$N$1,FALSE)</f>
        <v>123.21</v>
      </c>
      <c r="H825" s="67">
        <f>VLOOKUP($A825,DetailOct,'Data Setup-for-Lookup'!$N$1,FALSE)</f>
        <v>398.34</v>
      </c>
      <c r="I825" s="67"/>
      <c r="J825" s="67"/>
      <c r="K825" s="67">
        <f>VLOOKUP($A825,DetailApr,'Data Setup-for-Lookup'!N$1,FALSE)</f>
        <v>234.57</v>
      </c>
    </row>
    <row r="826" spans="1:11" ht="15.75" x14ac:dyDescent="0.3">
      <c r="A826" t="s">
        <v>56</v>
      </c>
      <c r="B826">
        <v>46</v>
      </c>
      <c r="C826" t="s">
        <v>136</v>
      </c>
      <c r="D826" t="s">
        <v>121</v>
      </c>
      <c r="E826" t="s">
        <v>2</v>
      </c>
      <c r="F826" t="s">
        <v>133</v>
      </c>
      <c r="G826" s="67">
        <f>VLOOKUP($A826,Detail,'Data Setup-for-Lookup'!$O$1,FALSE)</f>
        <v>0</v>
      </c>
      <c r="H826" s="67">
        <f>VLOOKUP($A826,DetailOct,'Data Setup-for-Lookup'!$O$1,FALSE)</f>
        <v>0</v>
      </c>
      <c r="I826" s="67"/>
      <c r="J826" s="67"/>
      <c r="K826" s="67">
        <f>VLOOKUP($A826,DetailApr,'Data Setup-for-Lookup'!O$1,FALSE)</f>
        <v>0</v>
      </c>
    </row>
    <row r="827" spans="1:11" ht="15.75" x14ac:dyDescent="0.3">
      <c r="A827" t="s">
        <v>56</v>
      </c>
      <c r="B827">
        <v>46</v>
      </c>
      <c r="C827" t="s">
        <v>136</v>
      </c>
      <c r="D827" t="s">
        <v>121</v>
      </c>
      <c r="E827" t="s">
        <v>2</v>
      </c>
      <c r="F827" t="s">
        <v>134</v>
      </c>
      <c r="G827" s="67">
        <f>VLOOKUP($A827,Detail,'Data Setup-for-Lookup'!$P$1,FALSE)</f>
        <v>0</v>
      </c>
      <c r="H827" s="67">
        <f>VLOOKUP($A827,DetailOct,'Data Setup-for-Lookup'!$P$1,FALSE)</f>
        <v>0</v>
      </c>
      <c r="I827" s="67"/>
      <c r="J827" s="67"/>
      <c r="K827" s="67">
        <f>VLOOKUP($A827,DetailApr,'Data Setup-for-Lookup'!P$1,FALSE)</f>
        <v>0</v>
      </c>
    </row>
    <row r="828" spans="1:11" ht="15.75" x14ac:dyDescent="0.3">
      <c r="A828" t="s">
        <v>56</v>
      </c>
      <c r="B828">
        <v>46</v>
      </c>
      <c r="C828" t="s">
        <v>136</v>
      </c>
      <c r="D828" t="s">
        <v>121</v>
      </c>
      <c r="E828" t="s">
        <v>2</v>
      </c>
      <c r="F828" t="s">
        <v>10</v>
      </c>
      <c r="G828" s="67">
        <f>VLOOKUP($A828,Detail,'Data Setup-for-Lookup'!$Q$1,FALSE)</f>
        <v>0</v>
      </c>
      <c r="H828" s="67">
        <f>VLOOKUP($A828,DetailOct,'Data Setup-for-Lookup'!$Q$1,FALSE)</f>
        <v>0</v>
      </c>
      <c r="I828" s="67"/>
      <c r="J828" s="67"/>
      <c r="K828" s="67">
        <f>VLOOKUP($A828,DetailApr,'Data Setup-for-Lookup'!Q$1,FALSE)</f>
        <v>0</v>
      </c>
    </row>
    <row r="829" spans="1:11" ht="15.75" x14ac:dyDescent="0.3">
      <c r="A829" t="s">
        <v>56</v>
      </c>
      <c r="B829">
        <v>46</v>
      </c>
      <c r="C829" t="s">
        <v>136</v>
      </c>
      <c r="D829" t="s">
        <v>121</v>
      </c>
      <c r="E829" t="s">
        <v>135</v>
      </c>
      <c r="F829" t="s">
        <v>123</v>
      </c>
      <c r="G829" s="67">
        <f>VLOOKUP($A829,Detail,'Data Setup-for-Lookup'!$R$1,FALSE)</f>
        <v>5748.21</v>
      </c>
      <c r="H829" s="67">
        <f>VLOOKUP($A829,DetailOct,'Data Setup-for-Lookup'!$R$1,FALSE)</f>
        <v>8438.34</v>
      </c>
      <c r="I829" s="67"/>
      <c r="J829" s="67"/>
      <c r="K829" s="67">
        <f>VLOOKUP($A829,DetailApr,'Data Setup-for-Lookup'!R$1,FALSE)</f>
        <v>8859.57</v>
      </c>
    </row>
    <row r="830" spans="1:11" ht="15.75" x14ac:dyDescent="0.3">
      <c r="A830" t="s">
        <v>56</v>
      </c>
      <c r="B830">
        <v>46</v>
      </c>
      <c r="C830" t="s">
        <v>136</v>
      </c>
      <c r="D830" t="s">
        <v>186</v>
      </c>
      <c r="E830" t="s">
        <v>187</v>
      </c>
      <c r="F830" t="s">
        <v>123</v>
      </c>
      <c r="G830" s="67">
        <f>VLOOKUP($A830,Detail,'Data Setup-for-Lookup'!$S$1,FALSE)</f>
        <v>19537.41</v>
      </c>
      <c r="H830" s="67">
        <f>VLOOKUP($A830,DetailOct,'Data Setup-for-Lookup'!$S$1,FALSE)</f>
        <v>16726.78</v>
      </c>
      <c r="I830" s="67">
        <f>VLOOKUP($A830,DetailJan,'Data Setup-for-Lookup'!$S$1,FALSE)</f>
        <v>20311.75</v>
      </c>
      <c r="J830" s="67">
        <f>VLOOKUP($A830,DetailApr,'Data Setup-for-Lookup'!$S$1,FALSE)</f>
        <v>26998.907552875964</v>
      </c>
      <c r="K830" s="67">
        <f>VLOOKUP($A830,DetailApr,'Data Setup-for-Lookup'!S$1,FALSE)</f>
        <v>26998.907552875964</v>
      </c>
    </row>
    <row r="831" spans="1:11" ht="15.75" x14ac:dyDescent="0.3">
      <c r="A831" t="s">
        <v>57</v>
      </c>
      <c r="B831">
        <v>47</v>
      </c>
      <c r="C831" t="s">
        <v>136</v>
      </c>
      <c r="D831" t="s">
        <v>121</v>
      </c>
      <c r="E831" t="s">
        <v>122</v>
      </c>
      <c r="F831" t="s">
        <v>123</v>
      </c>
      <c r="G831" s="67">
        <f>VLOOKUP($A832,Detail,'Data Setup-for-Lookup'!B$1,FALSE)</f>
        <v>20569.09</v>
      </c>
      <c r="H831" s="67">
        <f>VLOOKUP($A831,DetailOct,'Data Setup-for-Lookup'!B$1,FALSE)</f>
        <v>14863.61</v>
      </c>
      <c r="I831" s="67"/>
      <c r="J831" s="67"/>
      <c r="K831" s="67">
        <f>VLOOKUP($A831,DetailApr,'Data Setup-for-Lookup'!B$1,FALSE)</f>
        <v>16667.41</v>
      </c>
    </row>
    <row r="832" spans="1:11" ht="15.75" x14ac:dyDescent="0.3">
      <c r="A832" t="s">
        <v>57</v>
      </c>
      <c r="B832">
        <v>47</v>
      </c>
      <c r="C832" t="s">
        <v>136</v>
      </c>
      <c r="D832" t="s">
        <v>121</v>
      </c>
      <c r="E832" t="s">
        <v>124</v>
      </c>
      <c r="F832" t="s">
        <v>1</v>
      </c>
      <c r="G832" s="67">
        <f>VLOOKUP($A833,Detail,'Data Setup-for-Lookup'!C$1,FALSE)</f>
        <v>1635.08</v>
      </c>
      <c r="H832" s="67">
        <f>VLOOKUP($A832,DetailOct,'Data Setup-for-Lookup'!$C$1,FALSE)</f>
        <v>793.53</v>
      </c>
      <c r="I832" s="67"/>
      <c r="J832" s="67"/>
      <c r="K832" s="67">
        <f>VLOOKUP($A832,DetailApr,'Data Setup-for-Lookup'!C$1,FALSE)</f>
        <v>2303.33</v>
      </c>
    </row>
    <row r="833" spans="1:11" ht="15.75" x14ac:dyDescent="0.3">
      <c r="A833" t="s">
        <v>57</v>
      </c>
      <c r="B833">
        <v>47</v>
      </c>
      <c r="C833" t="s">
        <v>136</v>
      </c>
      <c r="D833" t="s">
        <v>121</v>
      </c>
      <c r="E833" t="s">
        <v>124</v>
      </c>
      <c r="F833" t="s">
        <v>12</v>
      </c>
      <c r="G833" s="67">
        <f>VLOOKUP($A834,Detail,'Data Setup-for-Lookup'!D$1,FALSE)</f>
        <v>0</v>
      </c>
      <c r="H833" s="67">
        <f>VLOOKUP($A834,DetailOct,'Data Setup-for-Lookup'!$D$1,FALSE)</f>
        <v>0</v>
      </c>
      <c r="I833" s="67"/>
      <c r="J833" s="67"/>
      <c r="K833" s="67">
        <f>VLOOKUP($A833,DetailApr,'Data Setup-for-Lookup'!D$1,FALSE)</f>
        <v>0</v>
      </c>
    </row>
    <row r="834" spans="1:11" ht="15.75" x14ac:dyDescent="0.3">
      <c r="A834" t="s">
        <v>57</v>
      </c>
      <c r="B834">
        <v>47</v>
      </c>
      <c r="C834" t="s">
        <v>136</v>
      </c>
      <c r="D834" t="s">
        <v>121</v>
      </c>
      <c r="E834" t="s">
        <v>124</v>
      </c>
      <c r="F834" t="s">
        <v>13</v>
      </c>
      <c r="G834" s="67">
        <f>VLOOKUP($A835,Detail,'Data Setup-for-Lookup'!E$1,FALSE)</f>
        <v>817.89</v>
      </c>
      <c r="H834" s="67">
        <f>VLOOKUP($A835,DetailOct,'Data Setup-for-Lookup'!$E$1,FALSE)</f>
        <v>277.27</v>
      </c>
      <c r="I834" s="67"/>
      <c r="J834" s="67"/>
      <c r="K834" s="67">
        <f>VLOOKUP($A834,DetailApr,'Data Setup-for-Lookup'!E$1,FALSE)</f>
        <v>429.09</v>
      </c>
    </row>
    <row r="835" spans="1:11" ht="15.75" x14ac:dyDescent="0.3">
      <c r="A835" t="s">
        <v>57</v>
      </c>
      <c r="B835">
        <v>47</v>
      </c>
      <c r="C835" t="s">
        <v>136</v>
      </c>
      <c r="D835" t="s">
        <v>121</v>
      </c>
      <c r="E835" t="s">
        <v>124</v>
      </c>
      <c r="F835" t="s">
        <v>75</v>
      </c>
      <c r="G835" s="67">
        <f>VLOOKUP($A836,Detail,'Data Setup-for-Lookup'!F$1,FALSE)</f>
        <v>99.7</v>
      </c>
      <c r="H835" s="67">
        <f>VLOOKUP($A836,DetailOct,'Data Setup-for-Lookup'!$F$1,FALSE)</f>
        <v>84.49</v>
      </c>
      <c r="I835" s="67"/>
      <c r="J835" s="67"/>
      <c r="K835" s="67">
        <f>VLOOKUP($A835,DetailApr,'Data Setup-for-Lookup'!F$1,FALSE)</f>
        <v>77.25</v>
      </c>
    </row>
    <row r="836" spans="1:11" ht="15.75" x14ac:dyDescent="0.3">
      <c r="A836" t="s">
        <v>57</v>
      </c>
      <c r="B836">
        <v>47</v>
      </c>
      <c r="C836" t="s">
        <v>136</v>
      </c>
      <c r="D836" t="s">
        <v>121</v>
      </c>
      <c r="E836" t="s">
        <v>2</v>
      </c>
      <c r="F836" t="s">
        <v>125</v>
      </c>
      <c r="G836" s="67">
        <f>VLOOKUP($A836,Detail,'Data Setup-for-Lookup'!$G$1,FALSE)</f>
        <v>4710</v>
      </c>
      <c r="H836" s="67">
        <f>VLOOKUP($A836,DetailOct,'Data Setup-for-Lookup'!$G$1,FALSE)</f>
        <v>2715</v>
      </c>
      <c r="I836" s="67"/>
      <c r="J836" s="67"/>
      <c r="K836" s="67">
        <f>VLOOKUP($A836,DetailApr,'Data Setup-for-Lookup'!G$1,FALSE)</f>
        <v>3480</v>
      </c>
    </row>
    <row r="837" spans="1:11" ht="15.75" x14ac:dyDescent="0.3">
      <c r="A837" t="s">
        <v>57</v>
      </c>
      <c r="B837">
        <v>47</v>
      </c>
      <c r="C837" t="s">
        <v>136</v>
      </c>
      <c r="D837" t="s">
        <v>121</v>
      </c>
      <c r="E837" t="s">
        <v>2</v>
      </c>
      <c r="F837" t="s">
        <v>126</v>
      </c>
      <c r="G837" s="67">
        <f>VLOOKUP($A837,Detail,'Data Setup-for-Lookup'!$H$1,FALSE)</f>
        <v>630</v>
      </c>
      <c r="H837" s="67">
        <f>VLOOKUP($A837,DetailOct,'Data Setup-for-Lookup'!$H$1,FALSE)</f>
        <v>450</v>
      </c>
      <c r="I837" s="67"/>
      <c r="J837" s="67"/>
      <c r="K837" s="67">
        <f>VLOOKUP($A837,DetailApr,'Data Setup-for-Lookup'!H$1,FALSE)</f>
        <v>240</v>
      </c>
    </row>
    <row r="838" spans="1:11" ht="15.75" x14ac:dyDescent="0.3">
      <c r="A838" t="s">
        <v>57</v>
      </c>
      <c r="B838">
        <v>47</v>
      </c>
      <c r="C838" t="s">
        <v>136</v>
      </c>
      <c r="D838" t="s">
        <v>121</v>
      </c>
      <c r="E838" t="s">
        <v>2</v>
      </c>
      <c r="F838" t="s">
        <v>127</v>
      </c>
      <c r="G838" s="67">
        <f>VLOOKUP($A838,Detail,'Data Setup-for-Lookup'!$I$1,FALSE)</f>
        <v>1755</v>
      </c>
      <c r="H838" s="67">
        <f>VLOOKUP($A838,DetailOct,'Data Setup-for-Lookup'!$I$1,FALSE)</f>
        <v>0</v>
      </c>
      <c r="I838" s="67"/>
      <c r="J838" s="67"/>
      <c r="K838" s="67">
        <f>VLOOKUP($A838,DetailApr,'Data Setup-for-Lookup'!I$1,FALSE)</f>
        <v>750</v>
      </c>
    </row>
    <row r="839" spans="1:11" ht="15.75" x14ac:dyDescent="0.3">
      <c r="A839" t="s">
        <v>57</v>
      </c>
      <c r="B839">
        <v>47</v>
      </c>
      <c r="C839" t="s">
        <v>136</v>
      </c>
      <c r="D839" t="s">
        <v>121</v>
      </c>
      <c r="E839" t="s">
        <v>2</v>
      </c>
      <c r="F839" t="s">
        <v>128</v>
      </c>
      <c r="G839" s="67">
        <f>VLOOKUP($A839,Detail,'Data Setup-for-Lookup'!$J$1,FALSE)</f>
        <v>0</v>
      </c>
      <c r="H839" s="67">
        <f>VLOOKUP($A839,DetailOct,'Data Setup-for-Lookup'!$J$1,FALSE)</f>
        <v>465</v>
      </c>
      <c r="I839" s="67"/>
      <c r="J839" s="67"/>
      <c r="K839" s="67">
        <f>VLOOKUP($A839,DetailApr,'Data Setup-for-Lookup'!J$1,FALSE)</f>
        <v>135</v>
      </c>
    </row>
    <row r="840" spans="1:11" ht="15.75" x14ac:dyDescent="0.3">
      <c r="A840" t="s">
        <v>57</v>
      </c>
      <c r="B840">
        <v>47</v>
      </c>
      <c r="C840" t="s">
        <v>136</v>
      </c>
      <c r="D840" t="s">
        <v>121</v>
      </c>
      <c r="E840" t="s">
        <v>2</v>
      </c>
      <c r="F840" t="s">
        <v>129</v>
      </c>
      <c r="G840" s="67">
        <f>VLOOKUP($A840,Detail,'Data Setup-for-Lookup'!$K$1,FALSE)</f>
        <v>0</v>
      </c>
      <c r="H840" s="67">
        <f>VLOOKUP($A840,DetailOct,'Data Setup-for-Lookup'!$K$1,FALSE)</f>
        <v>0</v>
      </c>
      <c r="I840" s="67"/>
      <c r="J840" s="67"/>
      <c r="K840" s="67">
        <f>VLOOKUP($A840,DetailApr,'Data Setup-for-Lookup'!K$1,FALSE)</f>
        <v>0</v>
      </c>
    </row>
    <row r="841" spans="1:11" ht="15.75" x14ac:dyDescent="0.3">
      <c r="A841" t="s">
        <v>57</v>
      </c>
      <c r="B841">
        <v>47</v>
      </c>
      <c r="C841" t="s">
        <v>136</v>
      </c>
      <c r="D841" t="s">
        <v>121</v>
      </c>
      <c r="E841" t="s">
        <v>2</v>
      </c>
      <c r="F841" t="s">
        <v>130</v>
      </c>
      <c r="G841" s="67">
        <f>VLOOKUP($A841,Detail,'Data Setup-for-Lookup'!$L$1,FALSE)</f>
        <v>0</v>
      </c>
      <c r="H841" s="67">
        <f>VLOOKUP($A841,DetailOct,'Data Setup-for-Lookup'!$L$1,FALSE)</f>
        <v>0</v>
      </c>
      <c r="I841" s="67"/>
      <c r="J841" s="67"/>
      <c r="K841" s="67">
        <f>VLOOKUP($A841,DetailApr,'Data Setup-for-Lookup'!L$1,FALSE)</f>
        <v>0</v>
      </c>
    </row>
    <row r="842" spans="1:11" ht="15.75" x14ac:dyDescent="0.3">
      <c r="A842" t="s">
        <v>57</v>
      </c>
      <c r="B842">
        <v>47</v>
      </c>
      <c r="C842" t="s">
        <v>136</v>
      </c>
      <c r="D842" t="s">
        <v>121</v>
      </c>
      <c r="E842" t="s">
        <v>2</v>
      </c>
      <c r="F842" t="s">
        <v>131</v>
      </c>
      <c r="G842" s="67">
        <f>VLOOKUP($A842,Detail,'Data Setup-for-Lookup'!$M$1,FALSE)</f>
        <v>0</v>
      </c>
      <c r="H842" s="67">
        <f>VLOOKUP($A842,DetailOct,'Data Setup-for-Lookup'!$M$1,FALSE)</f>
        <v>0</v>
      </c>
      <c r="I842" s="67"/>
      <c r="J842" s="67"/>
      <c r="K842" s="67">
        <f>VLOOKUP($A842,DetailApr,'Data Setup-for-Lookup'!M$1,FALSE)</f>
        <v>0</v>
      </c>
    </row>
    <row r="843" spans="1:11" ht="15.75" x14ac:dyDescent="0.3">
      <c r="A843" t="s">
        <v>57</v>
      </c>
      <c r="B843">
        <v>47</v>
      </c>
      <c r="C843" t="s">
        <v>136</v>
      </c>
      <c r="D843" t="s">
        <v>121</v>
      </c>
      <c r="E843" t="s">
        <v>2</v>
      </c>
      <c r="F843" t="s">
        <v>132</v>
      </c>
      <c r="G843" s="67">
        <f>VLOOKUP($A843,Detail,'Data Setup-for-Lookup'!$N$1,FALSE)</f>
        <v>0</v>
      </c>
      <c r="H843" s="67">
        <f>VLOOKUP($A843,DetailOct,'Data Setup-for-Lookup'!$N$1,FALSE)</f>
        <v>0</v>
      </c>
      <c r="I843" s="67"/>
      <c r="J843" s="67"/>
      <c r="K843" s="67">
        <f>VLOOKUP($A843,DetailApr,'Data Setup-for-Lookup'!N$1,FALSE)</f>
        <v>0</v>
      </c>
    </row>
    <row r="844" spans="1:11" ht="15.75" x14ac:dyDescent="0.3">
      <c r="A844" t="s">
        <v>57</v>
      </c>
      <c r="B844">
        <v>47</v>
      </c>
      <c r="C844" t="s">
        <v>136</v>
      </c>
      <c r="D844" t="s">
        <v>121</v>
      </c>
      <c r="E844" t="s">
        <v>2</v>
      </c>
      <c r="F844" t="s">
        <v>133</v>
      </c>
      <c r="G844" s="67">
        <f>VLOOKUP($A844,Detail,'Data Setup-for-Lookup'!$O$1,FALSE)</f>
        <v>0</v>
      </c>
      <c r="H844" s="67">
        <f>VLOOKUP($A844,DetailOct,'Data Setup-for-Lookup'!$O$1,FALSE)</f>
        <v>0</v>
      </c>
      <c r="I844" s="67"/>
      <c r="J844" s="67"/>
      <c r="K844" s="67">
        <f>VLOOKUP($A844,DetailApr,'Data Setup-for-Lookup'!O$1,FALSE)</f>
        <v>0</v>
      </c>
    </row>
    <row r="845" spans="1:11" ht="15.75" x14ac:dyDescent="0.3">
      <c r="A845" t="s">
        <v>57</v>
      </c>
      <c r="B845">
        <v>47</v>
      </c>
      <c r="C845" t="s">
        <v>136</v>
      </c>
      <c r="D845" t="s">
        <v>121</v>
      </c>
      <c r="E845" t="s">
        <v>2</v>
      </c>
      <c r="F845" t="s">
        <v>134</v>
      </c>
      <c r="G845" s="67">
        <f>VLOOKUP($A845,Detail,'Data Setup-for-Lookup'!$P$1,FALSE)</f>
        <v>0</v>
      </c>
      <c r="H845" s="67">
        <f>VLOOKUP($A845,DetailOct,'Data Setup-for-Lookup'!$P$1,FALSE)</f>
        <v>0</v>
      </c>
      <c r="I845" s="67"/>
      <c r="J845" s="67"/>
      <c r="K845" s="67">
        <f>VLOOKUP($A845,DetailApr,'Data Setup-for-Lookup'!P$1,FALSE)</f>
        <v>0</v>
      </c>
    </row>
    <row r="846" spans="1:11" ht="15.75" x14ac:dyDescent="0.3">
      <c r="A846" t="s">
        <v>57</v>
      </c>
      <c r="B846">
        <v>47</v>
      </c>
      <c r="C846" t="s">
        <v>136</v>
      </c>
      <c r="D846" t="s">
        <v>121</v>
      </c>
      <c r="E846" t="s">
        <v>2</v>
      </c>
      <c r="F846" t="s">
        <v>10</v>
      </c>
      <c r="G846" s="67">
        <f>VLOOKUP($A846,Detail,'Data Setup-for-Lookup'!$Q$1,FALSE)</f>
        <v>0</v>
      </c>
      <c r="H846" s="67">
        <f>VLOOKUP($A846,DetailOct,'Data Setup-for-Lookup'!$Q$1,FALSE)</f>
        <v>0</v>
      </c>
      <c r="I846" s="67"/>
      <c r="J846" s="67"/>
      <c r="K846" s="67">
        <f>VLOOKUP($A846,DetailApr,'Data Setup-for-Lookup'!Q$1,FALSE)</f>
        <v>0</v>
      </c>
    </row>
    <row r="847" spans="1:11" ht="15.75" x14ac:dyDescent="0.3">
      <c r="A847" t="s">
        <v>57</v>
      </c>
      <c r="B847">
        <v>47</v>
      </c>
      <c r="C847" t="s">
        <v>136</v>
      </c>
      <c r="D847" t="s">
        <v>121</v>
      </c>
      <c r="E847" t="s">
        <v>135</v>
      </c>
      <c r="F847" t="s">
        <v>123</v>
      </c>
      <c r="G847" s="67">
        <f>VLOOKUP($A847,Detail,'Data Setup-for-Lookup'!$R$1,FALSE)</f>
        <v>7095</v>
      </c>
      <c r="H847" s="67">
        <f>VLOOKUP($A847,DetailOct,'Data Setup-for-Lookup'!$R$1,FALSE)</f>
        <v>3630</v>
      </c>
      <c r="I847" s="67"/>
      <c r="J847" s="67"/>
      <c r="K847" s="67">
        <f>VLOOKUP($A847,DetailApr,'Data Setup-for-Lookup'!R$1,FALSE)</f>
        <v>4605</v>
      </c>
    </row>
    <row r="848" spans="1:11" ht="15.75" x14ac:dyDescent="0.3">
      <c r="A848" t="s">
        <v>57</v>
      </c>
      <c r="B848">
        <v>47</v>
      </c>
      <c r="C848" t="s">
        <v>136</v>
      </c>
      <c r="D848" t="s">
        <v>186</v>
      </c>
      <c r="E848" t="s">
        <v>187</v>
      </c>
      <c r="F848" t="s">
        <v>123</v>
      </c>
      <c r="G848" s="67">
        <f>VLOOKUP($A848,Detail,'Data Setup-for-Lookup'!$S$1,FALSE)</f>
        <v>26664.6</v>
      </c>
      <c r="H848" s="67">
        <f>VLOOKUP($A848,DetailOct,'Data Setup-for-Lookup'!$S$1,FALSE)</f>
        <v>23493.94</v>
      </c>
      <c r="I848" s="67">
        <f>VLOOKUP($A848,DetailJan,'Data Setup-for-Lookup'!$S$1,FALSE)</f>
        <v>13074.89</v>
      </c>
      <c r="J848" s="67">
        <f>VLOOKUP($A848,DetailApr,'Data Setup-for-Lookup'!$S$1,FALSE)</f>
        <v>19305.840603398326</v>
      </c>
      <c r="K848" s="67">
        <f>VLOOKUP($A848,DetailApr,'Data Setup-for-Lookup'!S$1,FALSE)</f>
        <v>19305.840603398326</v>
      </c>
    </row>
    <row r="849" spans="1:11" ht="15.75" x14ac:dyDescent="0.3">
      <c r="A849" t="s">
        <v>58</v>
      </c>
      <c r="B849">
        <v>48</v>
      </c>
      <c r="C849" t="s">
        <v>136</v>
      </c>
      <c r="D849" t="s">
        <v>121</v>
      </c>
      <c r="E849" t="s">
        <v>122</v>
      </c>
      <c r="F849" t="s">
        <v>123</v>
      </c>
      <c r="G849" s="67">
        <f>VLOOKUP($A850,Detail,'Data Setup-for-Lookup'!B$1,FALSE)</f>
        <v>54760.84</v>
      </c>
      <c r="H849" s="67">
        <f>VLOOKUP($A849,DetailOct,'Data Setup-for-Lookup'!B$1,FALSE)</f>
        <v>54760.84</v>
      </c>
      <c r="I849" s="67"/>
      <c r="J849" s="67"/>
      <c r="K849" s="67">
        <f>VLOOKUP($A849,DetailApr,'Data Setup-for-Lookup'!B$1,FALSE)</f>
        <v>54760.84</v>
      </c>
    </row>
    <row r="850" spans="1:11" ht="15.75" x14ac:dyDescent="0.3">
      <c r="A850" t="s">
        <v>58</v>
      </c>
      <c r="B850">
        <v>48</v>
      </c>
      <c r="C850" t="s">
        <v>136</v>
      </c>
      <c r="D850" t="s">
        <v>121</v>
      </c>
      <c r="E850" t="s">
        <v>124</v>
      </c>
      <c r="F850" t="s">
        <v>1</v>
      </c>
      <c r="G850" s="67">
        <f>VLOOKUP($A851,Detail,'Data Setup-for-Lookup'!C$1,FALSE)</f>
        <v>31188.69</v>
      </c>
      <c r="H850" s="67">
        <f>VLOOKUP($A850,DetailOct,'Data Setup-for-Lookup'!$C$1,FALSE)</f>
        <v>31188.69</v>
      </c>
      <c r="I850" s="67"/>
      <c r="J850" s="67"/>
      <c r="K850" s="67">
        <f>VLOOKUP($A850,DetailApr,'Data Setup-for-Lookup'!C$1,FALSE)</f>
        <v>31188.69</v>
      </c>
    </row>
    <row r="851" spans="1:11" ht="15.75" x14ac:dyDescent="0.3">
      <c r="A851" t="s">
        <v>58</v>
      </c>
      <c r="B851">
        <v>48</v>
      </c>
      <c r="C851" t="s">
        <v>136</v>
      </c>
      <c r="D851" t="s">
        <v>121</v>
      </c>
      <c r="E851" t="s">
        <v>124</v>
      </c>
      <c r="F851" t="s">
        <v>12</v>
      </c>
      <c r="G851" s="67">
        <f>VLOOKUP($A852,Detail,'Data Setup-for-Lookup'!D$1,FALSE)</f>
        <v>2413.85</v>
      </c>
      <c r="H851" s="67">
        <f>VLOOKUP($A852,DetailOct,'Data Setup-for-Lookup'!$D$1,FALSE)</f>
        <v>2413.85</v>
      </c>
      <c r="I851" s="67"/>
      <c r="J851" s="67"/>
      <c r="K851" s="67">
        <f>VLOOKUP($A851,DetailApr,'Data Setup-for-Lookup'!D$1,FALSE)</f>
        <v>2413.85</v>
      </c>
    </row>
    <row r="852" spans="1:11" ht="15.75" x14ac:dyDescent="0.3">
      <c r="A852" t="s">
        <v>58</v>
      </c>
      <c r="B852">
        <v>48</v>
      </c>
      <c r="C852" t="s">
        <v>136</v>
      </c>
      <c r="D852" t="s">
        <v>121</v>
      </c>
      <c r="E852" t="s">
        <v>124</v>
      </c>
      <c r="F852" t="s">
        <v>13</v>
      </c>
      <c r="G852" s="67">
        <f>VLOOKUP($A853,Detail,'Data Setup-for-Lookup'!E$1,FALSE)</f>
        <v>300.08</v>
      </c>
      <c r="H852" s="67">
        <f>VLOOKUP($A853,DetailOct,'Data Setup-for-Lookup'!$E$1,FALSE)</f>
        <v>300.08</v>
      </c>
      <c r="I852" s="67"/>
      <c r="J852" s="67"/>
      <c r="K852" s="67">
        <f>VLOOKUP($A852,DetailApr,'Data Setup-for-Lookup'!E$1,FALSE)</f>
        <v>300.08</v>
      </c>
    </row>
    <row r="853" spans="1:11" ht="15.75" x14ac:dyDescent="0.3">
      <c r="A853" t="s">
        <v>58</v>
      </c>
      <c r="B853">
        <v>48</v>
      </c>
      <c r="C853" t="s">
        <v>136</v>
      </c>
      <c r="D853" t="s">
        <v>121</v>
      </c>
      <c r="E853" t="s">
        <v>124</v>
      </c>
      <c r="F853" t="s">
        <v>75</v>
      </c>
      <c r="G853" s="67">
        <f>VLOOKUP($A854,Detail,'Data Setup-for-Lookup'!F$1,FALSE)</f>
        <v>3387.74</v>
      </c>
      <c r="H853" s="67">
        <f>VLOOKUP($A854,DetailOct,'Data Setup-for-Lookup'!$F$1,FALSE)</f>
        <v>3201.21</v>
      </c>
      <c r="I853" s="67"/>
      <c r="J853" s="67"/>
      <c r="K853" s="67">
        <f>VLOOKUP($A853,DetailApr,'Data Setup-for-Lookup'!F$1,FALSE)</f>
        <v>4044.44</v>
      </c>
    </row>
    <row r="854" spans="1:11" ht="15.75" x14ac:dyDescent="0.3">
      <c r="A854" t="s">
        <v>58</v>
      </c>
      <c r="B854">
        <v>48</v>
      </c>
      <c r="C854" t="s">
        <v>136</v>
      </c>
      <c r="D854" t="s">
        <v>121</v>
      </c>
      <c r="E854" t="s">
        <v>2</v>
      </c>
      <c r="F854" t="s">
        <v>125</v>
      </c>
      <c r="G854" s="67">
        <f>VLOOKUP($A854,Detail,'Data Setup-for-Lookup'!$G$1,FALSE)</f>
        <v>52005</v>
      </c>
      <c r="H854" s="67">
        <f>VLOOKUP($A854,DetailOct,'Data Setup-for-Lookup'!$G$1,FALSE)</f>
        <v>50400</v>
      </c>
      <c r="I854" s="67"/>
      <c r="J854" s="67"/>
      <c r="K854" s="67">
        <f>VLOOKUP($A854,DetailApr,'Data Setup-for-Lookup'!G$1,FALSE)</f>
        <v>60165</v>
      </c>
    </row>
    <row r="855" spans="1:11" ht="15.75" x14ac:dyDescent="0.3">
      <c r="A855" t="s">
        <v>58</v>
      </c>
      <c r="B855">
        <v>48</v>
      </c>
      <c r="C855" t="s">
        <v>136</v>
      </c>
      <c r="D855" t="s">
        <v>121</v>
      </c>
      <c r="E855" t="s">
        <v>2</v>
      </c>
      <c r="F855" t="s">
        <v>126</v>
      </c>
      <c r="G855" s="67">
        <f>VLOOKUP($A855,Detail,'Data Setup-for-Lookup'!$H$1,FALSE)</f>
        <v>12930</v>
      </c>
      <c r="H855" s="67">
        <f>VLOOKUP($A855,DetailOct,'Data Setup-for-Lookup'!$H$1,FALSE)</f>
        <v>21270</v>
      </c>
      <c r="I855" s="67"/>
      <c r="J855" s="67"/>
      <c r="K855" s="67">
        <f>VLOOKUP($A855,DetailApr,'Data Setup-for-Lookup'!H$1,FALSE)</f>
        <v>28470</v>
      </c>
    </row>
    <row r="856" spans="1:11" ht="15.75" x14ac:dyDescent="0.3">
      <c r="A856" t="s">
        <v>58</v>
      </c>
      <c r="B856">
        <v>48</v>
      </c>
      <c r="C856" t="s">
        <v>136</v>
      </c>
      <c r="D856" t="s">
        <v>121</v>
      </c>
      <c r="E856" t="s">
        <v>2</v>
      </c>
      <c r="F856" t="s">
        <v>127</v>
      </c>
      <c r="G856" s="67">
        <f>VLOOKUP($A856,Detail,'Data Setup-for-Lookup'!$I$1,FALSE)</f>
        <v>0</v>
      </c>
      <c r="H856" s="67">
        <f>VLOOKUP($A856,DetailOct,'Data Setup-for-Lookup'!$I$1,FALSE)</f>
        <v>0</v>
      </c>
      <c r="I856" s="67"/>
      <c r="J856" s="67"/>
      <c r="K856" s="67">
        <f>VLOOKUP($A856,DetailApr,'Data Setup-for-Lookup'!I$1,FALSE)</f>
        <v>0</v>
      </c>
    </row>
    <row r="857" spans="1:11" ht="15.75" x14ac:dyDescent="0.3">
      <c r="A857" t="s">
        <v>58</v>
      </c>
      <c r="B857">
        <v>48</v>
      </c>
      <c r="C857" t="s">
        <v>136</v>
      </c>
      <c r="D857" t="s">
        <v>121</v>
      </c>
      <c r="E857" t="s">
        <v>2</v>
      </c>
      <c r="F857" t="s">
        <v>128</v>
      </c>
      <c r="G857" s="67">
        <f>VLOOKUP($A857,Detail,'Data Setup-for-Lookup'!$J$1,FALSE)</f>
        <v>0</v>
      </c>
      <c r="H857" s="67">
        <f>VLOOKUP($A857,DetailOct,'Data Setup-for-Lookup'!$J$1,FALSE)</f>
        <v>0</v>
      </c>
      <c r="I857" s="67"/>
      <c r="J857" s="67"/>
      <c r="K857" s="67">
        <f>VLOOKUP($A857,DetailApr,'Data Setup-for-Lookup'!J$1,FALSE)</f>
        <v>0</v>
      </c>
    </row>
    <row r="858" spans="1:11" ht="15.75" x14ac:dyDescent="0.3">
      <c r="A858" t="s">
        <v>58</v>
      </c>
      <c r="B858">
        <v>48</v>
      </c>
      <c r="C858" t="s">
        <v>136</v>
      </c>
      <c r="D858" t="s">
        <v>121</v>
      </c>
      <c r="E858" t="s">
        <v>2</v>
      </c>
      <c r="F858" t="s">
        <v>129</v>
      </c>
      <c r="G858" s="67">
        <f>VLOOKUP($A858,Detail,'Data Setup-for-Lookup'!$K$1,FALSE)</f>
        <v>0</v>
      </c>
      <c r="H858" s="67">
        <f>VLOOKUP($A858,DetailOct,'Data Setup-for-Lookup'!$K$1,FALSE)</f>
        <v>0</v>
      </c>
      <c r="I858" s="67"/>
      <c r="J858" s="67"/>
      <c r="K858" s="67">
        <f>VLOOKUP($A858,DetailApr,'Data Setup-for-Lookup'!K$1,FALSE)</f>
        <v>0</v>
      </c>
    </row>
    <row r="859" spans="1:11" ht="15.75" x14ac:dyDescent="0.3">
      <c r="A859" t="s">
        <v>58</v>
      </c>
      <c r="B859">
        <v>48</v>
      </c>
      <c r="C859" t="s">
        <v>136</v>
      </c>
      <c r="D859" t="s">
        <v>121</v>
      </c>
      <c r="E859" t="s">
        <v>2</v>
      </c>
      <c r="F859" t="s">
        <v>130</v>
      </c>
      <c r="G859" s="67">
        <f>VLOOKUP($A859,Detail,'Data Setup-for-Lookup'!$L$1,FALSE)</f>
        <v>0</v>
      </c>
      <c r="H859" s="67">
        <f>VLOOKUP($A859,DetailOct,'Data Setup-for-Lookup'!$L$1,FALSE)</f>
        <v>0</v>
      </c>
      <c r="I859" s="67"/>
      <c r="J859" s="67"/>
      <c r="K859" s="67">
        <f>VLOOKUP($A859,DetailApr,'Data Setup-for-Lookup'!L$1,FALSE)</f>
        <v>0</v>
      </c>
    </row>
    <row r="860" spans="1:11" ht="15.75" x14ac:dyDescent="0.3">
      <c r="A860" t="s">
        <v>58</v>
      </c>
      <c r="B860">
        <v>48</v>
      </c>
      <c r="C860" t="s">
        <v>136</v>
      </c>
      <c r="D860" t="s">
        <v>121</v>
      </c>
      <c r="E860" t="s">
        <v>2</v>
      </c>
      <c r="F860" t="s">
        <v>131</v>
      </c>
      <c r="G860" s="67">
        <f>VLOOKUP($A860,Detail,'Data Setup-for-Lookup'!$M$1,FALSE)</f>
        <v>0</v>
      </c>
      <c r="H860" s="67">
        <f>VLOOKUP($A860,DetailOct,'Data Setup-for-Lookup'!$M$1,FALSE)</f>
        <v>0</v>
      </c>
      <c r="I860" s="67"/>
      <c r="J860" s="67"/>
      <c r="K860" s="67">
        <f>VLOOKUP($A860,DetailApr,'Data Setup-for-Lookup'!M$1,FALSE)</f>
        <v>0</v>
      </c>
    </row>
    <row r="861" spans="1:11" ht="15.75" x14ac:dyDescent="0.3">
      <c r="A861" t="s">
        <v>58</v>
      </c>
      <c r="B861">
        <v>48</v>
      </c>
      <c r="C861" t="s">
        <v>136</v>
      </c>
      <c r="D861" t="s">
        <v>121</v>
      </c>
      <c r="E861" t="s">
        <v>2</v>
      </c>
      <c r="F861" t="s">
        <v>132</v>
      </c>
      <c r="G861" s="67">
        <f>VLOOKUP($A861,Detail,'Data Setup-for-Lookup'!$N$1,FALSE)</f>
        <v>5841.23</v>
      </c>
      <c r="H861" s="67">
        <f>VLOOKUP($A861,DetailOct,'Data Setup-for-Lookup'!$N$1,FALSE)</f>
        <v>2032.13</v>
      </c>
      <c r="I861" s="67"/>
      <c r="J861" s="67"/>
      <c r="K861" s="67">
        <f>VLOOKUP($A861,DetailApr,'Data Setup-for-Lookup'!N$1,FALSE)</f>
        <v>1723.22</v>
      </c>
    </row>
    <row r="862" spans="1:11" ht="15.75" x14ac:dyDescent="0.3">
      <c r="A862" t="s">
        <v>58</v>
      </c>
      <c r="B862">
        <v>48</v>
      </c>
      <c r="C862" t="s">
        <v>136</v>
      </c>
      <c r="D862" t="s">
        <v>121</v>
      </c>
      <c r="E862" t="s">
        <v>2</v>
      </c>
      <c r="F862" t="s">
        <v>133</v>
      </c>
      <c r="G862" s="67">
        <f>VLOOKUP($A862,Detail,'Data Setup-for-Lookup'!$O$1,FALSE)</f>
        <v>649.86</v>
      </c>
      <c r="H862" s="67">
        <f>VLOOKUP($A862,DetailOct,'Data Setup-for-Lookup'!$O$1,FALSE)</f>
        <v>1478.72</v>
      </c>
      <c r="I862" s="67"/>
      <c r="J862" s="67"/>
      <c r="K862" s="67">
        <f>VLOOKUP($A862,DetailApr,'Data Setup-for-Lookup'!O$1,FALSE)</f>
        <v>938.5</v>
      </c>
    </row>
    <row r="863" spans="1:11" ht="15.75" x14ac:dyDescent="0.3">
      <c r="A863" t="s">
        <v>58</v>
      </c>
      <c r="B863">
        <v>48</v>
      </c>
      <c r="C863" t="s">
        <v>136</v>
      </c>
      <c r="D863" t="s">
        <v>121</v>
      </c>
      <c r="E863" t="s">
        <v>2</v>
      </c>
      <c r="F863" t="s">
        <v>134</v>
      </c>
      <c r="G863" s="67">
        <f>VLOOKUP($A863,Detail,'Data Setup-for-Lookup'!$P$1,FALSE)</f>
        <v>0</v>
      </c>
      <c r="H863" s="67">
        <f>VLOOKUP($A863,DetailOct,'Data Setup-for-Lookup'!$P$1,FALSE)</f>
        <v>0</v>
      </c>
      <c r="I863" s="67"/>
      <c r="J863" s="67"/>
      <c r="K863" s="67">
        <f>VLOOKUP($A863,DetailApr,'Data Setup-for-Lookup'!P$1,FALSE)</f>
        <v>0</v>
      </c>
    </row>
    <row r="864" spans="1:11" ht="15.75" x14ac:dyDescent="0.3">
      <c r="A864" t="s">
        <v>58</v>
      </c>
      <c r="B864">
        <v>48</v>
      </c>
      <c r="C864" t="s">
        <v>136</v>
      </c>
      <c r="D864" t="s">
        <v>121</v>
      </c>
      <c r="E864" t="s">
        <v>2</v>
      </c>
      <c r="F864" t="s">
        <v>10</v>
      </c>
      <c r="G864" s="67">
        <f>VLOOKUP($A864,Detail,'Data Setup-for-Lookup'!$Q$1,FALSE)</f>
        <v>0</v>
      </c>
      <c r="H864" s="67">
        <f>VLOOKUP($A864,DetailOct,'Data Setup-for-Lookup'!$Q$1,FALSE)</f>
        <v>0</v>
      </c>
      <c r="I864" s="67"/>
      <c r="J864" s="67"/>
      <c r="K864" s="67">
        <f>VLOOKUP($A864,DetailApr,'Data Setup-for-Lookup'!Q$1,FALSE)</f>
        <v>0</v>
      </c>
    </row>
    <row r="865" spans="1:11" ht="15.75" x14ac:dyDescent="0.3">
      <c r="A865" t="s">
        <v>58</v>
      </c>
      <c r="B865">
        <v>48</v>
      </c>
      <c r="C865" t="s">
        <v>136</v>
      </c>
      <c r="D865" t="s">
        <v>121</v>
      </c>
      <c r="E865" t="s">
        <v>135</v>
      </c>
      <c r="F865" t="s">
        <v>123</v>
      </c>
      <c r="G865" s="67">
        <f>VLOOKUP($A865,Detail,'Data Setup-for-Lookup'!$R$1,FALSE)</f>
        <v>71426.09</v>
      </c>
      <c r="H865" s="67">
        <f>VLOOKUP($A865,DetailOct,'Data Setup-for-Lookup'!$R$1,FALSE)</f>
        <v>75180.850000000006</v>
      </c>
      <c r="I865" s="67"/>
      <c r="J865" s="67"/>
      <c r="K865" s="67">
        <f>VLOOKUP($A865,DetailApr,'Data Setup-for-Lookup'!R$1,FALSE)</f>
        <v>91296.72</v>
      </c>
    </row>
    <row r="866" spans="1:11" ht="15.75" x14ac:dyDescent="0.3">
      <c r="A866" t="s">
        <v>58</v>
      </c>
      <c r="B866">
        <v>48</v>
      </c>
      <c r="C866" t="s">
        <v>136</v>
      </c>
      <c r="D866" t="s">
        <v>186</v>
      </c>
      <c r="E866" t="s">
        <v>187</v>
      </c>
      <c r="F866" t="s">
        <v>123</v>
      </c>
      <c r="G866" s="67">
        <f>VLOOKUP($A866,Detail,'Data Setup-for-Lookup'!$S$1,FALSE)</f>
        <v>175929.28999999998</v>
      </c>
      <c r="H866" s="67">
        <f>VLOOKUP($A866,DetailOct,'Data Setup-for-Lookup'!$S$1,FALSE)</f>
        <v>156089.64000000001</v>
      </c>
      <c r="I866" s="67">
        <f>VLOOKUP($A866,DetailJan,'Data Setup-for-Lookup'!$S$1,FALSE)</f>
        <v>171691.71</v>
      </c>
      <c r="J866" s="67">
        <f>VLOOKUP($A866,DetailApr,'Data Setup-for-Lookup'!$S$1,FALSE)</f>
        <v>164330.88296805872</v>
      </c>
      <c r="K866" s="67">
        <f>VLOOKUP($A866,DetailApr,'Data Setup-for-Lookup'!S$1,FALSE)</f>
        <v>164330.88296805872</v>
      </c>
    </row>
    <row r="867" spans="1:11" ht="15.75" x14ac:dyDescent="0.3">
      <c r="A867" t="s">
        <v>59</v>
      </c>
      <c r="B867">
        <v>49</v>
      </c>
      <c r="C867" t="s">
        <v>136</v>
      </c>
      <c r="D867" t="s">
        <v>121</v>
      </c>
      <c r="E867" t="s">
        <v>122</v>
      </c>
      <c r="F867" t="s">
        <v>123</v>
      </c>
      <c r="G867" s="67">
        <f>VLOOKUP($A868,Detail,'Data Setup-for-Lookup'!B$1,FALSE)</f>
        <v>0</v>
      </c>
      <c r="H867" s="67">
        <f>VLOOKUP($A867,DetailOct,'Data Setup-for-Lookup'!B$1,FALSE)</f>
        <v>0</v>
      </c>
      <c r="I867" s="67"/>
      <c r="J867" s="67"/>
      <c r="K867" s="67">
        <f>VLOOKUP($A867,DetailApr,'Data Setup-for-Lookup'!B$1,FALSE)</f>
        <v>0</v>
      </c>
    </row>
    <row r="868" spans="1:11" ht="15.75" x14ac:dyDescent="0.3">
      <c r="A868" t="s">
        <v>59</v>
      </c>
      <c r="B868">
        <v>49</v>
      </c>
      <c r="C868" t="s">
        <v>136</v>
      </c>
      <c r="D868" t="s">
        <v>121</v>
      </c>
      <c r="E868" t="s">
        <v>124</v>
      </c>
      <c r="F868" t="s">
        <v>1</v>
      </c>
      <c r="G868" s="67">
        <f>VLOOKUP($A869,Detail,'Data Setup-for-Lookup'!C$1,FALSE)</f>
        <v>0</v>
      </c>
      <c r="H868" s="67">
        <f>VLOOKUP($A868,DetailOct,'Data Setup-for-Lookup'!$C$1,FALSE)</f>
        <v>0</v>
      </c>
      <c r="I868" s="67"/>
      <c r="J868" s="67"/>
      <c r="K868" s="67">
        <f>VLOOKUP($A868,DetailApr,'Data Setup-for-Lookup'!C$1,FALSE)</f>
        <v>0</v>
      </c>
    </row>
    <row r="869" spans="1:11" ht="15.75" x14ac:dyDescent="0.3">
      <c r="A869" t="s">
        <v>59</v>
      </c>
      <c r="B869">
        <v>49</v>
      </c>
      <c r="C869" t="s">
        <v>136</v>
      </c>
      <c r="D869" t="s">
        <v>121</v>
      </c>
      <c r="E869" t="s">
        <v>124</v>
      </c>
      <c r="F869" t="s">
        <v>12</v>
      </c>
      <c r="G869" s="67">
        <f>VLOOKUP($A870,Detail,'Data Setup-for-Lookup'!D$1,FALSE)</f>
        <v>0</v>
      </c>
      <c r="H869" s="67">
        <f>VLOOKUP($A870,DetailOct,'Data Setup-for-Lookup'!$D$1,FALSE)</f>
        <v>0</v>
      </c>
      <c r="I869" s="67"/>
      <c r="J869" s="67"/>
      <c r="K869" s="67">
        <f>VLOOKUP($A869,DetailApr,'Data Setup-for-Lookup'!D$1,FALSE)</f>
        <v>0</v>
      </c>
    </row>
    <row r="870" spans="1:11" ht="15.75" x14ac:dyDescent="0.3">
      <c r="A870" t="s">
        <v>59</v>
      </c>
      <c r="B870">
        <v>49</v>
      </c>
      <c r="C870" t="s">
        <v>136</v>
      </c>
      <c r="D870" t="s">
        <v>121</v>
      </c>
      <c r="E870" t="s">
        <v>124</v>
      </c>
      <c r="F870" t="s">
        <v>13</v>
      </c>
      <c r="G870" s="67">
        <f>VLOOKUP($A871,Detail,'Data Setup-for-Lookup'!E$1,FALSE)</f>
        <v>0</v>
      </c>
      <c r="H870" s="67">
        <f>VLOOKUP($A871,DetailOct,'Data Setup-for-Lookup'!$E$1,FALSE)</f>
        <v>0</v>
      </c>
      <c r="I870" s="67"/>
      <c r="J870" s="67"/>
      <c r="K870" s="67">
        <f>VLOOKUP($A870,DetailApr,'Data Setup-for-Lookup'!E$1,FALSE)</f>
        <v>0</v>
      </c>
    </row>
    <row r="871" spans="1:11" ht="15.75" x14ac:dyDescent="0.3">
      <c r="A871" t="s">
        <v>59</v>
      </c>
      <c r="B871">
        <v>49</v>
      </c>
      <c r="C871" t="s">
        <v>136</v>
      </c>
      <c r="D871" t="s">
        <v>121</v>
      </c>
      <c r="E871" t="s">
        <v>124</v>
      </c>
      <c r="F871" t="s">
        <v>75</v>
      </c>
      <c r="G871" s="67">
        <f>VLOOKUP($A872,Detail,'Data Setup-for-Lookup'!F$1,FALSE)</f>
        <v>42415.5</v>
      </c>
      <c r="H871" s="67">
        <f>VLOOKUP($A872,DetailOct,'Data Setup-for-Lookup'!$F$1,FALSE)</f>
        <v>42415.5</v>
      </c>
      <c r="I871" s="67"/>
      <c r="J871" s="67"/>
      <c r="K871" s="67">
        <f>VLOOKUP($A871,DetailApr,'Data Setup-for-Lookup'!F$1,FALSE)</f>
        <v>42415.5</v>
      </c>
    </row>
    <row r="872" spans="1:11" ht="15.75" x14ac:dyDescent="0.3">
      <c r="A872" t="s">
        <v>59</v>
      </c>
      <c r="B872">
        <v>49</v>
      </c>
      <c r="C872" t="s">
        <v>136</v>
      </c>
      <c r="D872" t="s">
        <v>121</v>
      </c>
      <c r="E872" t="s">
        <v>2</v>
      </c>
      <c r="F872" t="s">
        <v>125</v>
      </c>
      <c r="G872" s="67">
        <f>VLOOKUP($A872,Detail,'Data Setup-for-Lookup'!$G$1,FALSE)</f>
        <v>29625</v>
      </c>
      <c r="H872" s="67">
        <f>VLOOKUP($A872,DetailOct,'Data Setup-for-Lookup'!$G$1,FALSE)</f>
        <v>27375</v>
      </c>
      <c r="I872" s="67"/>
      <c r="J872" s="67"/>
      <c r="K872" s="67">
        <f>VLOOKUP($A872,DetailApr,'Data Setup-for-Lookup'!G$1,FALSE)</f>
        <v>31605</v>
      </c>
    </row>
    <row r="873" spans="1:11" ht="15.75" x14ac:dyDescent="0.3">
      <c r="A873" t="s">
        <v>59</v>
      </c>
      <c r="B873">
        <v>49</v>
      </c>
      <c r="C873" t="s">
        <v>136</v>
      </c>
      <c r="D873" t="s">
        <v>121</v>
      </c>
      <c r="E873" t="s">
        <v>2</v>
      </c>
      <c r="F873" t="s">
        <v>126</v>
      </c>
      <c r="G873" s="67">
        <f>VLOOKUP($A873,Detail,'Data Setup-for-Lookup'!$H$1,FALSE)</f>
        <v>1740</v>
      </c>
      <c r="H873" s="67">
        <f>VLOOKUP($A873,DetailOct,'Data Setup-for-Lookup'!$H$1,FALSE)</f>
        <v>2130</v>
      </c>
      <c r="I873" s="67"/>
      <c r="J873" s="67"/>
      <c r="K873" s="67">
        <f>VLOOKUP($A873,DetailApr,'Data Setup-for-Lookup'!H$1,FALSE)</f>
        <v>420</v>
      </c>
    </row>
    <row r="874" spans="1:11" ht="15.75" x14ac:dyDescent="0.3">
      <c r="A874" t="s">
        <v>59</v>
      </c>
      <c r="B874">
        <v>49</v>
      </c>
      <c r="C874" t="s">
        <v>136</v>
      </c>
      <c r="D874" t="s">
        <v>121</v>
      </c>
      <c r="E874" t="s">
        <v>2</v>
      </c>
      <c r="F874" t="s">
        <v>127</v>
      </c>
      <c r="G874" s="67">
        <f>VLOOKUP($A874,Detail,'Data Setup-for-Lookup'!$I$1,FALSE)</f>
        <v>0</v>
      </c>
      <c r="H874" s="67">
        <f>VLOOKUP($A874,DetailOct,'Data Setup-for-Lookup'!$I$1,FALSE)</f>
        <v>0</v>
      </c>
      <c r="I874" s="67"/>
      <c r="J874" s="67"/>
      <c r="K874" s="67">
        <f>VLOOKUP($A874,DetailApr,'Data Setup-for-Lookup'!I$1,FALSE)</f>
        <v>0</v>
      </c>
    </row>
    <row r="875" spans="1:11" ht="15.75" x14ac:dyDescent="0.3">
      <c r="A875" t="s">
        <v>59</v>
      </c>
      <c r="B875">
        <v>49</v>
      </c>
      <c r="C875" t="s">
        <v>136</v>
      </c>
      <c r="D875" t="s">
        <v>121</v>
      </c>
      <c r="E875" t="s">
        <v>2</v>
      </c>
      <c r="F875" t="s">
        <v>128</v>
      </c>
      <c r="G875" s="67">
        <f>VLOOKUP($A875,Detail,'Data Setup-for-Lookup'!$J$1,FALSE)</f>
        <v>0</v>
      </c>
      <c r="H875" s="67">
        <f>VLOOKUP($A875,DetailOct,'Data Setup-for-Lookup'!$J$1,FALSE)</f>
        <v>0</v>
      </c>
      <c r="I875" s="67"/>
      <c r="J875" s="67"/>
      <c r="K875" s="67">
        <f>VLOOKUP($A875,DetailApr,'Data Setup-for-Lookup'!J$1,FALSE)</f>
        <v>0</v>
      </c>
    </row>
    <row r="876" spans="1:11" ht="15.75" x14ac:dyDescent="0.3">
      <c r="A876" t="s">
        <v>59</v>
      </c>
      <c r="B876">
        <v>49</v>
      </c>
      <c r="C876" t="s">
        <v>136</v>
      </c>
      <c r="D876" t="s">
        <v>121</v>
      </c>
      <c r="E876" t="s">
        <v>2</v>
      </c>
      <c r="F876" t="s">
        <v>129</v>
      </c>
      <c r="G876" s="67">
        <f>VLOOKUP($A876,Detail,'Data Setup-for-Lookup'!$K$1,FALSE)</f>
        <v>0</v>
      </c>
      <c r="H876" s="67">
        <f>VLOOKUP($A876,DetailOct,'Data Setup-for-Lookup'!$K$1,FALSE)</f>
        <v>0</v>
      </c>
      <c r="I876" s="67"/>
      <c r="J876" s="67"/>
      <c r="K876" s="67">
        <f>VLOOKUP($A876,DetailApr,'Data Setup-for-Lookup'!K$1,FALSE)</f>
        <v>0</v>
      </c>
    </row>
    <row r="877" spans="1:11" ht="15.75" x14ac:dyDescent="0.3">
      <c r="A877" t="s">
        <v>59</v>
      </c>
      <c r="B877">
        <v>49</v>
      </c>
      <c r="C877" t="s">
        <v>136</v>
      </c>
      <c r="D877" t="s">
        <v>121</v>
      </c>
      <c r="E877" t="s">
        <v>2</v>
      </c>
      <c r="F877" t="s">
        <v>130</v>
      </c>
      <c r="G877" s="67">
        <f>VLOOKUP($A877,Detail,'Data Setup-for-Lookup'!$L$1,FALSE)</f>
        <v>0</v>
      </c>
      <c r="H877" s="67">
        <f>VLOOKUP($A877,DetailOct,'Data Setup-for-Lookup'!$L$1,FALSE)</f>
        <v>0</v>
      </c>
      <c r="I877" s="67"/>
      <c r="J877" s="67"/>
      <c r="K877" s="67">
        <f>VLOOKUP($A877,DetailApr,'Data Setup-for-Lookup'!L$1,FALSE)</f>
        <v>0</v>
      </c>
    </row>
    <row r="878" spans="1:11" ht="15.75" x14ac:dyDescent="0.3">
      <c r="A878" t="s">
        <v>59</v>
      </c>
      <c r="B878">
        <v>49</v>
      </c>
      <c r="C878" t="s">
        <v>136</v>
      </c>
      <c r="D878" t="s">
        <v>121</v>
      </c>
      <c r="E878" t="s">
        <v>2</v>
      </c>
      <c r="F878" t="s">
        <v>131</v>
      </c>
      <c r="G878" s="67">
        <f>VLOOKUP($A878,Detail,'Data Setup-for-Lookup'!$M$1,FALSE)</f>
        <v>0</v>
      </c>
      <c r="H878" s="67">
        <f>VLOOKUP($A878,DetailOct,'Data Setup-for-Lookup'!$M$1,FALSE)</f>
        <v>0</v>
      </c>
      <c r="I878" s="67"/>
      <c r="J878" s="67"/>
      <c r="K878" s="67">
        <f>VLOOKUP($A878,DetailApr,'Data Setup-for-Lookup'!M$1,FALSE)</f>
        <v>0</v>
      </c>
    </row>
    <row r="879" spans="1:11" ht="15.75" x14ac:dyDescent="0.3">
      <c r="A879" t="s">
        <v>59</v>
      </c>
      <c r="B879">
        <v>49</v>
      </c>
      <c r="C879" t="s">
        <v>136</v>
      </c>
      <c r="D879" t="s">
        <v>121</v>
      </c>
      <c r="E879" t="s">
        <v>2</v>
      </c>
      <c r="F879" t="s">
        <v>132</v>
      </c>
      <c r="G879" s="67">
        <f>VLOOKUP($A879,Detail,'Data Setup-for-Lookup'!$N$1,FALSE)</f>
        <v>659.36</v>
      </c>
      <c r="H879" s="67">
        <f>VLOOKUP($A879,DetailOct,'Data Setup-for-Lookup'!$N$1,FALSE)</f>
        <v>303.95</v>
      </c>
      <c r="I879" s="67"/>
      <c r="J879" s="67"/>
      <c r="K879" s="67">
        <f>VLOOKUP($A879,DetailApr,'Data Setup-for-Lookup'!N$1,FALSE)</f>
        <v>622.84</v>
      </c>
    </row>
    <row r="880" spans="1:11" ht="15.75" x14ac:dyDescent="0.3">
      <c r="A880" t="s">
        <v>59</v>
      </c>
      <c r="B880">
        <v>49</v>
      </c>
      <c r="C880" t="s">
        <v>136</v>
      </c>
      <c r="D880" t="s">
        <v>121</v>
      </c>
      <c r="E880" t="s">
        <v>2</v>
      </c>
      <c r="F880" t="s">
        <v>133</v>
      </c>
      <c r="G880" s="67">
        <f>VLOOKUP($A880,Detail,'Data Setup-for-Lookup'!$O$1,FALSE)</f>
        <v>0</v>
      </c>
      <c r="H880" s="67">
        <f>VLOOKUP($A880,DetailOct,'Data Setup-for-Lookup'!$O$1,FALSE)</f>
        <v>0</v>
      </c>
      <c r="I880" s="67"/>
      <c r="J880" s="67"/>
      <c r="K880" s="67">
        <f>VLOOKUP($A880,DetailApr,'Data Setup-for-Lookup'!O$1,FALSE)</f>
        <v>0</v>
      </c>
    </row>
    <row r="881" spans="1:11" ht="15.75" x14ac:dyDescent="0.3">
      <c r="A881" t="s">
        <v>59</v>
      </c>
      <c r="B881">
        <v>49</v>
      </c>
      <c r="C881" t="s">
        <v>136</v>
      </c>
      <c r="D881" t="s">
        <v>121</v>
      </c>
      <c r="E881" t="s">
        <v>2</v>
      </c>
      <c r="F881" t="s">
        <v>134</v>
      </c>
      <c r="G881" s="67">
        <f>VLOOKUP($A881,Detail,'Data Setup-for-Lookup'!$P$1,FALSE)</f>
        <v>0</v>
      </c>
      <c r="H881" s="67">
        <f>VLOOKUP($A881,DetailOct,'Data Setup-for-Lookup'!$P$1,FALSE)</f>
        <v>0</v>
      </c>
      <c r="I881" s="67"/>
      <c r="J881" s="67"/>
      <c r="K881" s="67">
        <f>VLOOKUP($A881,DetailApr,'Data Setup-for-Lookup'!P$1,FALSE)</f>
        <v>0</v>
      </c>
    </row>
    <row r="882" spans="1:11" ht="15.75" x14ac:dyDescent="0.3">
      <c r="A882" t="s">
        <v>59</v>
      </c>
      <c r="B882">
        <v>49</v>
      </c>
      <c r="C882" t="s">
        <v>136</v>
      </c>
      <c r="D882" t="s">
        <v>121</v>
      </c>
      <c r="E882" t="s">
        <v>2</v>
      </c>
      <c r="F882" t="s">
        <v>10</v>
      </c>
      <c r="G882" s="67">
        <f>VLOOKUP($A882,Detail,'Data Setup-for-Lookup'!$Q$1,FALSE)</f>
        <v>0</v>
      </c>
      <c r="H882" s="67">
        <f>VLOOKUP($A882,DetailOct,'Data Setup-for-Lookup'!$Q$1,FALSE)</f>
        <v>0</v>
      </c>
      <c r="I882" s="67"/>
      <c r="J882" s="67"/>
      <c r="K882" s="67">
        <f>VLOOKUP($A882,DetailApr,'Data Setup-for-Lookup'!Q$1,FALSE)</f>
        <v>0</v>
      </c>
    </row>
    <row r="883" spans="1:11" ht="15.75" x14ac:dyDescent="0.3">
      <c r="A883" t="s">
        <v>59</v>
      </c>
      <c r="B883">
        <v>49</v>
      </c>
      <c r="C883" t="s">
        <v>136</v>
      </c>
      <c r="D883" t="s">
        <v>121</v>
      </c>
      <c r="E883" t="s">
        <v>135</v>
      </c>
      <c r="F883" t="s">
        <v>123</v>
      </c>
      <c r="G883" s="67">
        <f>VLOOKUP($A883,Detail,'Data Setup-for-Lookup'!$R$1,FALSE)</f>
        <v>32024.36</v>
      </c>
      <c r="H883" s="67">
        <f>VLOOKUP($A883,DetailOct,'Data Setup-for-Lookup'!$R$1,FALSE)</f>
        <v>29808.95</v>
      </c>
      <c r="I883" s="67"/>
      <c r="J883" s="67"/>
      <c r="K883" s="67">
        <f>VLOOKUP($A883,DetailApr,'Data Setup-for-Lookup'!R$1,FALSE)</f>
        <v>32647.84</v>
      </c>
    </row>
    <row r="884" spans="1:11" ht="15.75" x14ac:dyDescent="0.3">
      <c r="A884" t="s">
        <v>59</v>
      </c>
      <c r="B884">
        <v>49</v>
      </c>
      <c r="C884" t="s">
        <v>136</v>
      </c>
      <c r="D884" t="s">
        <v>186</v>
      </c>
      <c r="E884" t="s">
        <v>187</v>
      </c>
      <c r="F884" t="s">
        <v>123</v>
      </c>
      <c r="G884" s="67">
        <f>VLOOKUP($A884,Detail,'Data Setup-for-Lookup'!$S$1,FALSE)</f>
        <v>59429.29</v>
      </c>
      <c r="H884" s="67">
        <f>VLOOKUP($A884,DetailOct,'Data Setup-for-Lookup'!$S$1,FALSE)</f>
        <v>90911.039999999994</v>
      </c>
      <c r="I884" s="67">
        <f>VLOOKUP($A884,DetailJan,'Data Setup-for-Lookup'!$S$1,FALSE)</f>
        <v>65934.740000000005</v>
      </c>
      <c r="J884" s="67">
        <f>VLOOKUP($A884,DetailApr,'Data Setup-for-Lookup'!$S$1,FALSE)</f>
        <v>65701.300572587366</v>
      </c>
      <c r="K884" s="67">
        <f>VLOOKUP($A884,DetailApr,'Data Setup-for-Lookup'!S$1,FALSE)</f>
        <v>65701.300572587366</v>
      </c>
    </row>
    <row r="885" spans="1:11" ht="15.75" x14ac:dyDescent="0.3">
      <c r="A885" t="s">
        <v>60</v>
      </c>
      <c r="B885">
        <v>50</v>
      </c>
      <c r="C885" t="s">
        <v>136</v>
      </c>
      <c r="D885" t="s">
        <v>121</v>
      </c>
      <c r="E885" t="s">
        <v>122</v>
      </c>
      <c r="F885" t="s">
        <v>123</v>
      </c>
      <c r="G885" s="67">
        <f>VLOOKUP($A886,Detail,'Data Setup-for-Lookup'!B$1,FALSE)</f>
        <v>64575.23</v>
      </c>
      <c r="H885" s="67">
        <f>VLOOKUP($A885,DetailOct,'Data Setup-for-Lookup'!B$1,FALSE)</f>
        <v>67525.84</v>
      </c>
      <c r="I885" s="67"/>
      <c r="J885" s="67"/>
      <c r="K885" s="67">
        <f>VLOOKUP($A885,DetailApr,'Data Setup-for-Lookup'!B$1,FALSE)</f>
        <v>66289.83</v>
      </c>
    </row>
    <row r="886" spans="1:11" ht="15.75" x14ac:dyDescent="0.3">
      <c r="A886" t="s">
        <v>60</v>
      </c>
      <c r="B886">
        <v>50</v>
      </c>
      <c r="C886" t="s">
        <v>136</v>
      </c>
      <c r="D886" t="s">
        <v>121</v>
      </c>
      <c r="E886" t="s">
        <v>124</v>
      </c>
      <c r="F886" t="s">
        <v>1</v>
      </c>
      <c r="G886" s="67">
        <f>VLOOKUP($A887,Detail,'Data Setup-for-Lookup'!C$1,FALSE)</f>
        <v>22965.53</v>
      </c>
      <c r="H886" s="67">
        <f>VLOOKUP($A886,DetailOct,'Data Setup-for-Lookup'!$C$1,FALSE)</f>
        <v>11570.18</v>
      </c>
      <c r="I886" s="67"/>
      <c r="J886" s="67"/>
      <c r="K886" s="67">
        <f>VLOOKUP($A886,DetailApr,'Data Setup-for-Lookup'!C$1,FALSE)</f>
        <v>21473.08</v>
      </c>
    </row>
    <row r="887" spans="1:11" ht="15.75" x14ac:dyDescent="0.3">
      <c r="A887" t="s">
        <v>60</v>
      </c>
      <c r="B887">
        <v>50</v>
      </c>
      <c r="C887" t="s">
        <v>136</v>
      </c>
      <c r="D887" t="s">
        <v>121</v>
      </c>
      <c r="E887" t="s">
        <v>124</v>
      </c>
      <c r="F887" t="s">
        <v>12</v>
      </c>
      <c r="G887" s="67">
        <f>VLOOKUP($A888,Detail,'Data Setup-for-Lookup'!D$1,FALSE)</f>
        <v>13954.15</v>
      </c>
      <c r="H887" s="67">
        <f>VLOOKUP($A888,DetailOct,'Data Setup-for-Lookup'!$D$1,FALSE)</f>
        <v>8273.25</v>
      </c>
      <c r="I887" s="67"/>
      <c r="J887" s="67"/>
      <c r="K887" s="67">
        <f>VLOOKUP($A887,DetailApr,'Data Setup-for-Lookup'!D$1,FALSE)</f>
        <v>13129.22</v>
      </c>
    </row>
    <row r="888" spans="1:11" ht="15.75" x14ac:dyDescent="0.3">
      <c r="A888" t="s">
        <v>60</v>
      </c>
      <c r="B888">
        <v>50</v>
      </c>
      <c r="C888" t="s">
        <v>136</v>
      </c>
      <c r="D888" t="s">
        <v>121</v>
      </c>
      <c r="E888" t="s">
        <v>124</v>
      </c>
      <c r="F888" t="s">
        <v>13</v>
      </c>
      <c r="G888" s="67">
        <f>VLOOKUP($A889,Detail,'Data Setup-for-Lookup'!E$1,FALSE)</f>
        <v>4976.63</v>
      </c>
      <c r="H888" s="67">
        <f>VLOOKUP($A889,DetailOct,'Data Setup-for-Lookup'!$E$1,FALSE)</f>
        <v>3140.39</v>
      </c>
      <c r="I888" s="67"/>
      <c r="J888" s="67"/>
      <c r="K888" s="67">
        <f>VLOOKUP($A888,DetailApr,'Data Setup-for-Lookup'!E$1,FALSE)</f>
        <v>3600.17</v>
      </c>
    </row>
    <row r="889" spans="1:11" ht="15.75" x14ac:dyDescent="0.3">
      <c r="A889" t="s">
        <v>60</v>
      </c>
      <c r="B889">
        <v>50</v>
      </c>
      <c r="C889" t="s">
        <v>136</v>
      </c>
      <c r="D889" t="s">
        <v>121</v>
      </c>
      <c r="E889" t="s">
        <v>124</v>
      </c>
      <c r="F889" t="s">
        <v>75</v>
      </c>
      <c r="G889" s="67">
        <f>VLOOKUP($A890,Detail,'Data Setup-for-Lookup'!F$1,FALSE)</f>
        <v>48300.3</v>
      </c>
      <c r="H889" s="67">
        <f>VLOOKUP($A890,DetailOct,'Data Setup-for-Lookup'!$F$1,FALSE)</f>
        <v>0</v>
      </c>
      <c r="I889" s="67"/>
      <c r="J889" s="67"/>
      <c r="K889" s="67">
        <f>VLOOKUP($A889,DetailApr,'Data Setup-for-Lookup'!F$1,FALSE)</f>
        <v>0</v>
      </c>
    </row>
    <row r="890" spans="1:11" ht="15.75" x14ac:dyDescent="0.3">
      <c r="A890" t="s">
        <v>60</v>
      </c>
      <c r="B890">
        <v>50</v>
      </c>
      <c r="C890" t="s">
        <v>136</v>
      </c>
      <c r="D890" t="s">
        <v>121</v>
      </c>
      <c r="E890" t="s">
        <v>2</v>
      </c>
      <c r="F890" t="s">
        <v>125</v>
      </c>
      <c r="G890" s="67">
        <f>VLOOKUP($A890,Detail,'Data Setup-for-Lookup'!$G$1,FALSE)</f>
        <v>49455</v>
      </c>
      <c r="H890" s="67">
        <f>VLOOKUP($A890,DetailOct,'Data Setup-for-Lookup'!$G$1,FALSE)</f>
        <v>59580</v>
      </c>
      <c r="I890" s="67"/>
      <c r="J890" s="67"/>
      <c r="K890" s="67">
        <f>VLOOKUP($A890,DetailApr,'Data Setup-for-Lookup'!G$1,FALSE)</f>
        <v>56310</v>
      </c>
    </row>
    <row r="891" spans="1:11" ht="15.75" x14ac:dyDescent="0.3">
      <c r="A891" t="s">
        <v>60</v>
      </c>
      <c r="B891">
        <v>50</v>
      </c>
      <c r="C891" t="s">
        <v>136</v>
      </c>
      <c r="D891" t="s">
        <v>121</v>
      </c>
      <c r="E891" t="s">
        <v>2</v>
      </c>
      <c r="F891" t="s">
        <v>126</v>
      </c>
      <c r="G891" s="67">
        <f>VLOOKUP($A891,Detail,'Data Setup-for-Lookup'!$H$1,FALSE)</f>
        <v>16500</v>
      </c>
      <c r="H891" s="67">
        <f>VLOOKUP($A891,DetailOct,'Data Setup-for-Lookup'!$H$1,FALSE)</f>
        <v>19860</v>
      </c>
      <c r="I891" s="67"/>
      <c r="J891" s="67"/>
      <c r="K891" s="67">
        <f>VLOOKUP($A891,DetailApr,'Data Setup-for-Lookup'!H$1,FALSE)</f>
        <v>18780</v>
      </c>
    </row>
    <row r="892" spans="1:11" ht="15.75" x14ac:dyDescent="0.3">
      <c r="A892" t="s">
        <v>60</v>
      </c>
      <c r="B892">
        <v>50</v>
      </c>
      <c r="C892" t="s">
        <v>136</v>
      </c>
      <c r="D892" t="s">
        <v>121</v>
      </c>
      <c r="E892" t="s">
        <v>2</v>
      </c>
      <c r="F892" t="s">
        <v>127</v>
      </c>
      <c r="G892" s="67">
        <f>VLOOKUP($A892,Detail,'Data Setup-for-Lookup'!$I$1,FALSE)</f>
        <v>0</v>
      </c>
      <c r="H892" s="67">
        <f>VLOOKUP($A892,DetailOct,'Data Setup-for-Lookup'!$I$1,FALSE)</f>
        <v>0</v>
      </c>
      <c r="I892" s="67"/>
      <c r="J892" s="67"/>
      <c r="K892" s="67">
        <f>VLOOKUP($A892,DetailApr,'Data Setup-for-Lookup'!I$1,FALSE)</f>
        <v>0</v>
      </c>
    </row>
    <row r="893" spans="1:11" ht="15.75" x14ac:dyDescent="0.3">
      <c r="A893" t="s">
        <v>60</v>
      </c>
      <c r="B893">
        <v>50</v>
      </c>
      <c r="C893" t="s">
        <v>136</v>
      </c>
      <c r="D893" t="s">
        <v>121</v>
      </c>
      <c r="E893" t="s">
        <v>2</v>
      </c>
      <c r="F893" t="s">
        <v>128</v>
      </c>
      <c r="G893" s="67">
        <f>VLOOKUP($A893,Detail,'Data Setup-for-Lookup'!$J$1,FALSE)</f>
        <v>0</v>
      </c>
      <c r="H893" s="67">
        <f>VLOOKUP($A893,DetailOct,'Data Setup-for-Lookup'!$J$1,FALSE)</f>
        <v>0</v>
      </c>
      <c r="I893" s="67"/>
      <c r="J893" s="67"/>
      <c r="K893" s="67">
        <f>VLOOKUP($A893,DetailApr,'Data Setup-for-Lookup'!J$1,FALSE)</f>
        <v>0</v>
      </c>
    </row>
    <row r="894" spans="1:11" ht="15.75" x14ac:dyDescent="0.3">
      <c r="A894" t="s">
        <v>60</v>
      </c>
      <c r="B894">
        <v>50</v>
      </c>
      <c r="C894" t="s">
        <v>136</v>
      </c>
      <c r="D894" t="s">
        <v>121</v>
      </c>
      <c r="E894" t="s">
        <v>2</v>
      </c>
      <c r="F894" t="s">
        <v>129</v>
      </c>
      <c r="G894" s="67">
        <f>VLOOKUP($A894,Detail,'Data Setup-for-Lookup'!$K$1,FALSE)</f>
        <v>0</v>
      </c>
      <c r="H894" s="67">
        <f>VLOOKUP($A894,DetailOct,'Data Setup-for-Lookup'!$K$1,FALSE)</f>
        <v>0</v>
      </c>
      <c r="I894" s="67"/>
      <c r="J894" s="67"/>
      <c r="K894" s="67">
        <f>VLOOKUP($A894,DetailApr,'Data Setup-for-Lookup'!K$1,FALSE)</f>
        <v>0</v>
      </c>
    </row>
    <row r="895" spans="1:11" ht="15.75" x14ac:dyDescent="0.3">
      <c r="A895" t="s">
        <v>60</v>
      </c>
      <c r="B895">
        <v>50</v>
      </c>
      <c r="C895" t="s">
        <v>136</v>
      </c>
      <c r="D895" t="s">
        <v>121</v>
      </c>
      <c r="E895" t="s">
        <v>2</v>
      </c>
      <c r="F895" t="s">
        <v>130</v>
      </c>
      <c r="G895" s="67">
        <f>VLOOKUP($A895,Detail,'Data Setup-for-Lookup'!$L$1,FALSE)</f>
        <v>0</v>
      </c>
      <c r="H895" s="67">
        <f>VLOOKUP($A895,DetailOct,'Data Setup-for-Lookup'!$L$1,FALSE)</f>
        <v>0</v>
      </c>
      <c r="I895" s="67"/>
      <c r="J895" s="67"/>
      <c r="K895" s="67">
        <f>VLOOKUP($A895,DetailApr,'Data Setup-for-Lookup'!L$1,FALSE)</f>
        <v>0</v>
      </c>
    </row>
    <row r="896" spans="1:11" ht="15.75" x14ac:dyDescent="0.3">
      <c r="A896" t="s">
        <v>60</v>
      </c>
      <c r="B896">
        <v>50</v>
      </c>
      <c r="C896" t="s">
        <v>136</v>
      </c>
      <c r="D896" t="s">
        <v>121</v>
      </c>
      <c r="E896" t="s">
        <v>2</v>
      </c>
      <c r="F896" t="s">
        <v>131</v>
      </c>
      <c r="G896" s="67">
        <f>VLOOKUP($A896,Detail,'Data Setup-for-Lookup'!$M$1,FALSE)</f>
        <v>0</v>
      </c>
      <c r="H896" s="67">
        <f>VLOOKUP($A896,DetailOct,'Data Setup-for-Lookup'!$M$1,FALSE)</f>
        <v>0</v>
      </c>
      <c r="I896" s="67"/>
      <c r="J896" s="67"/>
      <c r="K896" s="67">
        <f>VLOOKUP($A896,DetailApr,'Data Setup-for-Lookup'!M$1,FALSE)</f>
        <v>0</v>
      </c>
    </row>
    <row r="897" spans="1:11" ht="15.75" x14ac:dyDescent="0.3">
      <c r="A897" t="s">
        <v>60</v>
      </c>
      <c r="B897">
        <v>50</v>
      </c>
      <c r="C897" t="s">
        <v>136</v>
      </c>
      <c r="D897" t="s">
        <v>121</v>
      </c>
      <c r="E897" t="s">
        <v>2</v>
      </c>
      <c r="F897" t="s">
        <v>132</v>
      </c>
      <c r="G897" s="67">
        <f>VLOOKUP($A897,Detail,'Data Setup-for-Lookup'!$N$1,FALSE)</f>
        <v>3590.35</v>
      </c>
      <c r="H897" s="67">
        <f>VLOOKUP($A897,DetailOct,'Data Setup-for-Lookup'!$N$1,FALSE)</f>
        <v>4170.62</v>
      </c>
      <c r="I897" s="67"/>
      <c r="J897" s="67"/>
      <c r="K897" s="67">
        <f>VLOOKUP($A897,DetailApr,'Data Setup-for-Lookup'!N$1,FALSE)</f>
        <v>3858.2</v>
      </c>
    </row>
    <row r="898" spans="1:11" ht="15.75" x14ac:dyDescent="0.3">
      <c r="A898" t="s">
        <v>60</v>
      </c>
      <c r="B898">
        <v>50</v>
      </c>
      <c r="C898" t="s">
        <v>136</v>
      </c>
      <c r="D898" t="s">
        <v>121</v>
      </c>
      <c r="E898" t="s">
        <v>2</v>
      </c>
      <c r="F898" t="s">
        <v>133</v>
      </c>
      <c r="G898" s="67">
        <f>VLOOKUP($A898,Detail,'Data Setup-for-Lookup'!$O$1,FALSE)</f>
        <v>62.67</v>
      </c>
      <c r="H898" s="67">
        <f>VLOOKUP($A898,DetailOct,'Data Setup-for-Lookup'!$O$1,FALSE)</f>
        <v>88.2</v>
      </c>
      <c r="I898" s="67"/>
      <c r="J898" s="67"/>
      <c r="K898" s="67">
        <f>VLOOKUP($A898,DetailApr,'Data Setup-for-Lookup'!O$1,FALSE)</f>
        <v>166.11</v>
      </c>
    </row>
    <row r="899" spans="1:11" ht="15.75" x14ac:dyDescent="0.3">
      <c r="A899" t="s">
        <v>60</v>
      </c>
      <c r="B899">
        <v>50</v>
      </c>
      <c r="C899" t="s">
        <v>136</v>
      </c>
      <c r="D899" t="s">
        <v>121</v>
      </c>
      <c r="E899" t="s">
        <v>2</v>
      </c>
      <c r="F899" t="s">
        <v>134</v>
      </c>
      <c r="G899" s="67">
        <f>VLOOKUP($A899,Detail,'Data Setup-for-Lookup'!$P$1,FALSE)</f>
        <v>0</v>
      </c>
      <c r="H899" s="67">
        <f>VLOOKUP($A899,DetailOct,'Data Setup-for-Lookup'!$P$1,FALSE)</f>
        <v>0</v>
      </c>
      <c r="I899" s="67"/>
      <c r="J899" s="67"/>
      <c r="K899" s="67">
        <f>VLOOKUP($A899,DetailApr,'Data Setup-for-Lookup'!P$1,FALSE)</f>
        <v>0</v>
      </c>
    </row>
    <row r="900" spans="1:11" ht="15.75" x14ac:dyDescent="0.3">
      <c r="A900" t="s">
        <v>60</v>
      </c>
      <c r="B900">
        <v>50</v>
      </c>
      <c r="C900" t="s">
        <v>136</v>
      </c>
      <c r="D900" t="s">
        <v>121</v>
      </c>
      <c r="E900" t="s">
        <v>2</v>
      </c>
      <c r="F900" t="s">
        <v>10</v>
      </c>
      <c r="G900" s="67">
        <f>VLOOKUP($A900,Detail,'Data Setup-for-Lookup'!$Q$1,FALSE)</f>
        <v>0</v>
      </c>
      <c r="H900" s="67">
        <f>VLOOKUP($A900,DetailOct,'Data Setup-for-Lookup'!$Q$1,FALSE)</f>
        <v>0</v>
      </c>
      <c r="I900" s="67"/>
      <c r="J900" s="67"/>
      <c r="K900" s="67">
        <f>VLOOKUP($A900,DetailApr,'Data Setup-for-Lookup'!Q$1,FALSE)</f>
        <v>0</v>
      </c>
    </row>
    <row r="901" spans="1:11" ht="15.75" x14ac:dyDescent="0.3">
      <c r="A901" t="s">
        <v>60</v>
      </c>
      <c r="B901">
        <v>50</v>
      </c>
      <c r="C901" t="s">
        <v>136</v>
      </c>
      <c r="D901" t="s">
        <v>121</v>
      </c>
      <c r="E901" t="s">
        <v>135</v>
      </c>
      <c r="F901" t="s">
        <v>123</v>
      </c>
      <c r="G901" s="67">
        <f>VLOOKUP($A901,Detail,'Data Setup-for-Lookup'!$R$1,FALSE)</f>
        <v>69608.02</v>
      </c>
      <c r="H901" s="67">
        <f>VLOOKUP($A901,DetailOct,'Data Setup-for-Lookup'!$R$1,FALSE)</f>
        <v>83698.820000000007</v>
      </c>
      <c r="I901" s="67"/>
      <c r="J901" s="67"/>
      <c r="K901" s="67">
        <f>VLOOKUP($A901,DetailApr,'Data Setup-for-Lookup'!R$1,FALSE)</f>
        <v>79114.31</v>
      </c>
    </row>
    <row r="902" spans="1:11" ht="15.75" x14ac:dyDescent="0.3">
      <c r="A902" t="s">
        <v>60</v>
      </c>
      <c r="B902">
        <v>50</v>
      </c>
      <c r="C902" t="s">
        <v>136</v>
      </c>
      <c r="D902" t="s">
        <v>186</v>
      </c>
      <c r="E902" t="s">
        <v>187</v>
      </c>
      <c r="F902" t="s">
        <v>123</v>
      </c>
      <c r="G902" s="67">
        <f>VLOOKUP($A902,Detail,'Data Setup-for-Lookup'!$S$1,FALSE)</f>
        <v>232464.97</v>
      </c>
      <c r="H902" s="67">
        <f>VLOOKUP($A902,DetailOct,'Data Setup-for-Lookup'!$S$1,FALSE)</f>
        <v>169057.47</v>
      </c>
      <c r="I902" s="67">
        <f>VLOOKUP($A902,DetailJan,'Data Setup-for-Lookup'!$S$1,FALSE)</f>
        <v>218335.4</v>
      </c>
      <c r="J902" s="67">
        <f>VLOOKUP($A902,DetailApr,'Data Setup-for-Lookup'!$S$1,FALSE)</f>
        <v>205589.3010923347</v>
      </c>
      <c r="K902" s="67">
        <f>VLOOKUP($A902,DetailApr,'Data Setup-for-Lookup'!S$1,FALSE)</f>
        <v>205589.3010923347</v>
      </c>
    </row>
    <row r="903" spans="1:11" ht="15.75" x14ac:dyDescent="0.3">
      <c r="A903" t="s">
        <v>61</v>
      </c>
      <c r="B903">
        <v>51</v>
      </c>
      <c r="C903" t="s">
        <v>136</v>
      </c>
      <c r="D903" t="s">
        <v>121</v>
      </c>
      <c r="E903" t="s">
        <v>122</v>
      </c>
      <c r="F903" t="s">
        <v>123</v>
      </c>
      <c r="G903" s="67">
        <f>VLOOKUP($A904,Detail,'Data Setup-for-Lookup'!B$1,FALSE)</f>
        <v>39753.85</v>
      </c>
      <c r="H903" s="67">
        <f>VLOOKUP($A903,DetailOct,'Data Setup-for-Lookup'!B$1,FALSE)</f>
        <v>25293.18</v>
      </c>
      <c r="I903" s="67"/>
      <c r="J903" s="67"/>
      <c r="K903" s="67">
        <f>VLOOKUP($A903,DetailApr,'Data Setup-for-Lookup'!B$1,FALSE)</f>
        <v>31421.86</v>
      </c>
    </row>
    <row r="904" spans="1:11" ht="15.75" x14ac:dyDescent="0.3">
      <c r="A904" t="s">
        <v>61</v>
      </c>
      <c r="B904">
        <v>51</v>
      </c>
      <c r="C904" t="s">
        <v>136</v>
      </c>
      <c r="D904" t="s">
        <v>121</v>
      </c>
      <c r="E904" t="s">
        <v>124</v>
      </c>
      <c r="F904" t="s">
        <v>1</v>
      </c>
      <c r="G904" s="67">
        <f>VLOOKUP($A905,Detail,'Data Setup-for-Lookup'!C$1,FALSE)</f>
        <v>57.36</v>
      </c>
      <c r="H904" s="67">
        <f>VLOOKUP($A904,DetailOct,'Data Setup-for-Lookup'!$C$1,FALSE)</f>
        <v>15.12</v>
      </c>
      <c r="I904" s="67"/>
      <c r="J904" s="67"/>
      <c r="K904" s="67">
        <f>VLOOKUP($A904,DetailApr,'Data Setup-for-Lookup'!C$1,FALSE)</f>
        <v>34.369999999999997</v>
      </c>
    </row>
    <row r="905" spans="1:11" ht="15.75" x14ac:dyDescent="0.3">
      <c r="A905" t="s">
        <v>61</v>
      </c>
      <c r="B905">
        <v>51</v>
      </c>
      <c r="C905" t="s">
        <v>136</v>
      </c>
      <c r="D905" t="s">
        <v>121</v>
      </c>
      <c r="E905" t="s">
        <v>124</v>
      </c>
      <c r="F905" t="s">
        <v>12</v>
      </c>
      <c r="G905" s="67">
        <f>VLOOKUP($A906,Detail,'Data Setup-for-Lookup'!D$1,FALSE)</f>
        <v>277.63</v>
      </c>
      <c r="H905" s="67">
        <f>VLOOKUP($A906,DetailOct,'Data Setup-for-Lookup'!$D$1,FALSE)</f>
        <v>0</v>
      </c>
      <c r="I905" s="67"/>
      <c r="J905" s="67"/>
      <c r="K905" s="67">
        <f>VLOOKUP($A905,DetailApr,'Data Setup-for-Lookup'!D$1,FALSE)</f>
        <v>0</v>
      </c>
    </row>
    <row r="906" spans="1:11" ht="15.75" x14ac:dyDescent="0.3">
      <c r="A906" t="s">
        <v>61</v>
      </c>
      <c r="B906">
        <v>51</v>
      </c>
      <c r="C906" t="s">
        <v>136</v>
      </c>
      <c r="D906" t="s">
        <v>121</v>
      </c>
      <c r="E906" t="s">
        <v>124</v>
      </c>
      <c r="F906" t="s">
        <v>13</v>
      </c>
      <c r="G906" s="67">
        <f>VLOOKUP($A907,Detail,'Data Setup-for-Lookup'!E$1,FALSE)</f>
        <v>555.9</v>
      </c>
      <c r="H906" s="67">
        <f>VLOOKUP($A907,DetailOct,'Data Setup-for-Lookup'!$E$1,FALSE)</f>
        <v>24.23</v>
      </c>
      <c r="I906" s="67"/>
      <c r="J906" s="67"/>
      <c r="K906" s="67">
        <f>VLOOKUP($A906,DetailApr,'Data Setup-for-Lookup'!E$1,FALSE)</f>
        <v>1888</v>
      </c>
    </row>
    <row r="907" spans="1:11" ht="15.75" x14ac:dyDescent="0.3">
      <c r="A907" t="s">
        <v>61</v>
      </c>
      <c r="B907">
        <v>51</v>
      </c>
      <c r="C907" t="s">
        <v>136</v>
      </c>
      <c r="D907" t="s">
        <v>121</v>
      </c>
      <c r="E907" t="s">
        <v>124</v>
      </c>
      <c r="F907" t="s">
        <v>75</v>
      </c>
      <c r="G907" s="67">
        <f>VLOOKUP($A908,Detail,'Data Setup-for-Lookup'!F$1,FALSE)</f>
        <v>12533.33</v>
      </c>
      <c r="H907" s="67">
        <f>VLOOKUP($A908,DetailOct,'Data Setup-for-Lookup'!$F$1,FALSE)</f>
        <v>3500.7</v>
      </c>
      <c r="I907" s="67"/>
      <c r="J907" s="67"/>
      <c r="K907" s="67">
        <f>VLOOKUP($A907,DetailApr,'Data Setup-for-Lookup'!F$1,FALSE)</f>
        <v>10817.59</v>
      </c>
    </row>
    <row r="908" spans="1:11" ht="15.75" x14ac:dyDescent="0.3">
      <c r="A908" t="s">
        <v>61</v>
      </c>
      <c r="B908">
        <v>51</v>
      </c>
      <c r="C908" t="s">
        <v>136</v>
      </c>
      <c r="D908" t="s">
        <v>121</v>
      </c>
      <c r="E908" t="s">
        <v>2</v>
      </c>
      <c r="F908" t="s">
        <v>125</v>
      </c>
      <c r="G908" s="67">
        <f>VLOOKUP($A908,Detail,'Data Setup-for-Lookup'!$G$1,FALSE)</f>
        <v>28275</v>
      </c>
      <c r="H908" s="67">
        <f>VLOOKUP($A908,DetailOct,'Data Setup-for-Lookup'!$G$1,FALSE)</f>
        <v>17190</v>
      </c>
      <c r="I908" s="67"/>
      <c r="J908" s="67"/>
      <c r="K908" s="67">
        <f>VLOOKUP($A908,DetailApr,'Data Setup-for-Lookup'!G$1,FALSE)</f>
        <v>30915</v>
      </c>
    </row>
    <row r="909" spans="1:11" ht="15.75" x14ac:dyDescent="0.3">
      <c r="A909" t="s">
        <v>61</v>
      </c>
      <c r="B909">
        <v>51</v>
      </c>
      <c r="C909" t="s">
        <v>136</v>
      </c>
      <c r="D909" t="s">
        <v>121</v>
      </c>
      <c r="E909" t="s">
        <v>2</v>
      </c>
      <c r="F909" t="s">
        <v>126</v>
      </c>
      <c r="G909" s="67">
        <f>VLOOKUP($A909,Detail,'Data Setup-for-Lookup'!$H$1,FALSE)</f>
        <v>0</v>
      </c>
      <c r="H909" s="67">
        <f>VLOOKUP($A909,DetailOct,'Data Setup-for-Lookup'!$H$1,FALSE)</f>
        <v>0</v>
      </c>
      <c r="I909" s="67"/>
      <c r="J909" s="67"/>
      <c r="K909" s="67">
        <f>VLOOKUP($A909,DetailApr,'Data Setup-for-Lookup'!H$1,FALSE)</f>
        <v>0</v>
      </c>
    </row>
    <row r="910" spans="1:11" ht="15.75" x14ac:dyDescent="0.3">
      <c r="A910" t="s">
        <v>61</v>
      </c>
      <c r="B910">
        <v>51</v>
      </c>
      <c r="C910" t="s">
        <v>136</v>
      </c>
      <c r="D910" t="s">
        <v>121</v>
      </c>
      <c r="E910" t="s">
        <v>2</v>
      </c>
      <c r="F910" t="s">
        <v>127</v>
      </c>
      <c r="G910" s="67">
        <f>VLOOKUP($A910,Detail,'Data Setup-for-Lookup'!$I$1,FALSE)</f>
        <v>0</v>
      </c>
      <c r="H910" s="67">
        <f>VLOOKUP($A910,DetailOct,'Data Setup-for-Lookup'!$I$1,FALSE)</f>
        <v>0</v>
      </c>
      <c r="I910" s="67"/>
      <c r="J910" s="67"/>
      <c r="K910" s="67">
        <f>VLOOKUP($A910,DetailApr,'Data Setup-for-Lookup'!I$1,FALSE)</f>
        <v>0</v>
      </c>
    </row>
    <row r="911" spans="1:11" ht="15.75" x14ac:dyDescent="0.3">
      <c r="A911" t="s">
        <v>61</v>
      </c>
      <c r="B911">
        <v>51</v>
      </c>
      <c r="C911" t="s">
        <v>136</v>
      </c>
      <c r="D911" t="s">
        <v>121</v>
      </c>
      <c r="E911" t="s">
        <v>2</v>
      </c>
      <c r="F911" t="s">
        <v>128</v>
      </c>
      <c r="G911" s="67">
        <f>VLOOKUP($A911,Detail,'Data Setup-for-Lookup'!$J$1,FALSE)</f>
        <v>0</v>
      </c>
      <c r="H911" s="67">
        <f>VLOOKUP($A911,DetailOct,'Data Setup-for-Lookup'!$J$1,FALSE)</f>
        <v>0</v>
      </c>
      <c r="I911" s="67"/>
      <c r="J911" s="67"/>
      <c r="K911" s="67">
        <f>VLOOKUP($A911,DetailApr,'Data Setup-for-Lookup'!J$1,FALSE)</f>
        <v>0</v>
      </c>
    </row>
    <row r="912" spans="1:11" ht="15.75" x14ac:dyDescent="0.3">
      <c r="A912" t="s">
        <v>61</v>
      </c>
      <c r="B912">
        <v>51</v>
      </c>
      <c r="C912" t="s">
        <v>136</v>
      </c>
      <c r="D912" t="s">
        <v>121</v>
      </c>
      <c r="E912" t="s">
        <v>2</v>
      </c>
      <c r="F912" t="s">
        <v>129</v>
      </c>
      <c r="G912" s="67">
        <f>VLOOKUP($A912,Detail,'Data Setup-for-Lookup'!$K$1,FALSE)</f>
        <v>0</v>
      </c>
      <c r="H912" s="67">
        <f>VLOOKUP($A912,DetailOct,'Data Setup-for-Lookup'!$K$1,FALSE)</f>
        <v>0</v>
      </c>
      <c r="I912" s="67"/>
      <c r="J912" s="67"/>
      <c r="K912" s="67">
        <f>VLOOKUP($A912,DetailApr,'Data Setup-for-Lookup'!K$1,FALSE)</f>
        <v>0</v>
      </c>
    </row>
    <row r="913" spans="1:11" ht="15.75" x14ac:dyDescent="0.3">
      <c r="A913" t="s">
        <v>61</v>
      </c>
      <c r="B913">
        <v>51</v>
      </c>
      <c r="C913" t="s">
        <v>136</v>
      </c>
      <c r="D913" t="s">
        <v>121</v>
      </c>
      <c r="E913" t="s">
        <v>2</v>
      </c>
      <c r="F913" t="s">
        <v>130</v>
      </c>
      <c r="G913" s="67">
        <f>VLOOKUP($A913,Detail,'Data Setup-for-Lookup'!$L$1,FALSE)</f>
        <v>0</v>
      </c>
      <c r="H913" s="67">
        <f>VLOOKUP($A913,DetailOct,'Data Setup-for-Lookup'!$L$1,FALSE)</f>
        <v>0</v>
      </c>
      <c r="I913" s="67"/>
      <c r="J913" s="67"/>
      <c r="K913" s="67">
        <f>VLOOKUP($A913,DetailApr,'Data Setup-for-Lookup'!L$1,FALSE)</f>
        <v>0</v>
      </c>
    </row>
    <row r="914" spans="1:11" ht="15.75" x14ac:dyDescent="0.3">
      <c r="A914" t="s">
        <v>61</v>
      </c>
      <c r="B914">
        <v>51</v>
      </c>
      <c r="C914" t="s">
        <v>136</v>
      </c>
      <c r="D914" t="s">
        <v>121</v>
      </c>
      <c r="E914" t="s">
        <v>2</v>
      </c>
      <c r="F914" t="s">
        <v>131</v>
      </c>
      <c r="G914" s="67">
        <f>VLOOKUP($A914,Detail,'Data Setup-for-Lookup'!$M$1,FALSE)</f>
        <v>0</v>
      </c>
      <c r="H914" s="67">
        <f>VLOOKUP($A914,DetailOct,'Data Setup-for-Lookup'!$M$1,FALSE)</f>
        <v>0</v>
      </c>
      <c r="I914" s="67"/>
      <c r="J914" s="67"/>
      <c r="K914" s="67">
        <f>VLOOKUP($A914,DetailApr,'Data Setup-for-Lookup'!M$1,FALSE)</f>
        <v>0</v>
      </c>
    </row>
    <row r="915" spans="1:11" ht="15.75" x14ac:dyDescent="0.3">
      <c r="A915" t="s">
        <v>61</v>
      </c>
      <c r="B915">
        <v>51</v>
      </c>
      <c r="C915" t="s">
        <v>136</v>
      </c>
      <c r="D915" t="s">
        <v>121</v>
      </c>
      <c r="E915" t="s">
        <v>2</v>
      </c>
      <c r="F915" t="s">
        <v>132</v>
      </c>
      <c r="G915" s="67">
        <f>VLOOKUP($A915,Detail,'Data Setup-for-Lookup'!$N$1,FALSE)</f>
        <v>0</v>
      </c>
      <c r="H915" s="67">
        <f>VLOOKUP($A915,DetailOct,'Data Setup-for-Lookup'!$N$1,FALSE)</f>
        <v>0</v>
      </c>
      <c r="I915" s="67"/>
      <c r="J915" s="67"/>
      <c r="K915" s="67">
        <f>VLOOKUP($A915,DetailApr,'Data Setup-for-Lookup'!N$1,FALSE)</f>
        <v>252.52</v>
      </c>
    </row>
    <row r="916" spans="1:11" ht="15.75" x14ac:dyDescent="0.3">
      <c r="A916" t="s">
        <v>61</v>
      </c>
      <c r="B916">
        <v>51</v>
      </c>
      <c r="C916" t="s">
        <v>136</v>
      </c>
      <c r="D916" t="s">
        <v>121</v>
      </c>
      <c r="E916" t="s">
        <v>2</v>
      </c>
      <c r="F916" t="s">
        <v>133</v>
      </c>
      <c r="G916" s="67">
        <f>VLOOKUP($A916,Detail,'Data Setup-for-Lookup'!$O$1,FALSE)</f>
        <v>0</v>
      </c>
      <c r="H916" s="67">
        <f>VLOOKUP($A916,DetailOct,'Data Setup-for-Lookup'!$O$1,FALSE)</f>
        <v>0</v>
      </c>
      <c r="I916" s="67"/>
      <c r="J916" s="67"/>
      <c r="K916" s="67">
        <f>VLOOKUP($A916,DetailApr,'Data Setup-for-Lookup'!O$1,FALSE)</f>
        <v>0</v>
      </c>
    </row>
    <row r="917" spans="1:11" ht="15.75" x14ac:dyDescent="0.3">
      <c r="A917" t="s">
        <v>61</v>
      </c>
      <c r="B917">
        <v>51</v>
      </c>
      <c r="C917" t="s">
        <v>136</v>
      </c>
      <c r="D917" t="s">
        <v>121</v>
      </c>
      <c r="E917" t="s">
        <v>2</v>
      </c>
      <c r="F917" t="s">
        <v>134</v>
      </c>
      <c r="G917" s="67">
        <f>VLOOKUP($A917,Detail,'Data Setup-for-Lookup'!$P$1,FALSE)</f>
        <v>393.87</v>
      </c>
      <c r="H917" s="67">
        <f>VLOOKUP($A917,DetailOct,'Data Setup-for-Lookup'!$P$1,FALSE)</f>
        <v>68.98</v>
      </c>
      <c r="I917" s="67"/>
      <c r="J917" s="67"/>
      <c r="K917" s="67">
        <f>VLOOKUP($A917,DetailApr,'Data Setup-for-Lookup'!P$1,FALSE)</f>
        <v>0</v>
      </c>
    </row>
    <row r="918" spans="1:11" ht="15.75" x14ac:dyDescent="0.3">
      <c r="A918" t="s">
        <v>61</v>
      </c>
      <c r="B918">
        <v>51</v>
      </c>
      <c r="C918" t="s">
        <v>136</v>
      </c>
      <c r="D918" t="s">
        <v>121</v>
      </c>
      <c r="E918" t="s">
        <v>2</v>
      </c>
      <c r="F918" t="s">
        <v>10</v>
      </c>
      <c r="G918" s="67">
        <f>VLOOKUP($A918,Detail,'Data Setup-for-Lookup'!$Q$1,FALSE)</f>
        <v>0</v>
      </c>
      <c r="H918" s="67">
        <f>VLOOKUP($A918,DetailOct,'Data Setup-for-Lookup'!$Q$1,FALSE)</f>
        <v>0</v>
      </c>
      <c r="I918" s="67"/>
      <c r="J918" s="67"/>
      <c r="K918" s="67">
        <f>VLOOKUP($A918,DetailApr,'Data Setup-for-Lookup'!Q$1,FALSE)</f>
        <v>0</v>
      </c>
    </row>
    <row r="919" spans="1:11" ht="15.75" x14ac:dyDescent="0.3">
      <c r="A919" t="s">
        <v>61</v>
      </c>
      <c r="B919">
        <v>51</v>
      </c>
      <c r="C919" t="s">
        <v>136</v>
      </c>
      <c r="D919" t="s">
        <v>121</v>
      </c>
      <c r="E919" t="s">
        <v>135</v>
      </c>
      <c r="F919" t="s">
        <v>123</v>
      </c>
      <c r="G919" s="67">
        <f>VLOOKUP($A919,Detail,'Data Setup-for-Lookup'!$R$1,FALSE)</f>
        <v>28668.87</v>
      </c>
      <c r="H919" s="67">
        <f>VLOOKUP($A919,DetailOct,'Data Setup-for-Lookup'!$R$1,FALSE)</f>
        <v>17258.98</v>
      </c>
      <c r="I919" s="67"/>
      <c r="J919" s="67"/>
      <c r="K919" s="67">
        <f>VLOOKUP($A919,DetailApr,'Data Setup-for-Lookup'!R$1,FALSE)</f>
        <v>31167.52</v>
      </c>
    </row>
    <row r="920" spans="1:11" ht="15.75" x14ac:dyDescent="0.3">
      <c r="A920" t="s">
        <v>61</v>
      </c>
      <c r="B920">
        <v>51</v>
      </c>
      <c r="C920" t="s">
        <v>136</v>
      </c>
      <c r="D920" t="s">
        <v>186</v>
      </c>
      <c r="E920" t="s">
        <v>187</v>
      </c>
      <c r="F920" t="s">
        <v>123</v>
      </c>
      <c r="G920" s="67">
        <f>VLOOKUP($A920,Detail,'Data Setup-for-Lookup'!$S$1,FALSE)</f>
        <v>86962.31</v>
      </c>
      <c r="H920" s="67">
        <f>VLOOKUP($A920,DetailOct,'Data Setup-for-Lookup'!$S$1,FALSE)</f>
        <v>74019.929999999993</v>
      </c>
      <c r="I920" s="67">
        <f>VLOOKUP($A920,DetailJan,'Data Setup-for-Lookup'!$S$1,FALSE)</f>
        <v>21970.94</v>
      </c>
      <c r="J920" s="67">
        <f>VLOOKUP($A920,DetailApr,'Data Setup-for-Lookup'!$S$1,FALSE)</f>
        <v>89601.622046592995</v>
      </c>
      <c r="K920" s="67">
        <f>VLOOKUP($A920,DetailApr,'Data Setup-for-Lookup'!S$1,FALSE)</f>
        <v>89601.622046592995</v>
      </c>
    </row>
    <row r="921" spans="1:11" ht="15.75" x14ac:dyDescent="0.3">
      <c r="A921" t="s">
        <v>11</v>
      </c>
      <c r="B921">
        <v>52</v>
      </c>
      <c r="C921" t="s">
        <v>136</v>
      </c>
      <c r="D921" t="s">
        <v>121</v>
      </c>
      <c r="E921" t="s">
        <v>122</v>
      </c>
      <c r="F921" t="s">
        <v>123</v>
      </c>
      <c r="G921" s="67">
        <f>VLOOKUP($A922,Detail,'Data Setup-for-Lookup'!B$1,FALSE)</f>
        <v>74966.11</v>
      </c>
      <c r="H921" s="67">
        <f>VLOOKUP($A921,DetailOct,'Data Setup-for-Lookup'!B$1,FALSE)</f>
        <v>68554.64</v>
      </c>
      <c r="I921" s="67"/>
      <c r="J921" s="67"/>
      <c r="K921" s="67">
        <f>VLOOKUP($A921,DetailApr,'Data Setup-for-Lookup'!B$1,FALSE)</f>
        <v>81544.58</v>
      </c>
    </row>
    <row r="922" spans="1:11" ht="15.75" x14ac:dyDescent="0.3">
      <c r="A922" t="s">
        <v>11</v>
      </c>
      <c r="B922">
        <v>52</v>
      </c>
      <c r="C922" t="s">
        <v>136</v>
      </c>
      <c r="D922" t="s">
        <v>121</v>
      </c>
      <c r="E922" t="s">
        <v>124</v>
      </c>
      <c r="F922" t="s">
        <v>1</v>
      </c>
      <c r="G922" s="67">
        <f>VLOOKUP($A923,Detail,'Data Setup-for-Lookup'!C$1,FALSE)</f>
        <v>12126.26</v>
      </c>
      <c r="H922" s="67">
        <f>VLOOKUP($A922,DetailOct,'Data Setup-for-Lookup'!$C$1,FALSE)</f>
        <v>10060</v>
      </c>
      <c r="I922" s="67"/>
      <c r="J922" s="67"/>
      <c r="K922" s="67">
        <f>VLOOKUP($A922,DetailApr,'Data Setup-for-Lookup'!C$1,FALSE)</f>
        <v>12754.6</v>
      </c>
    </row>
    <row r="923" spans="1:11" ht="15.75" x14ac:dyDescent="0.3">
      <c r="A923" t="s">
        <v>11</v>
      </c>
      <c r="B923">
        <v>52</v>
      </c>
      <c r="C923" t="s">
        <v>136</v>
      </c>
      <c r="D923" t="s">
        <v>121</v>
      </c>
      <c r="E923" t="s">
        <v>124</v>
      </c>
      <c r="F923" t="s">
        <v>12</v>
      </c>
      <c r="G923" s="67">
        <f>VLOOKUP($A924,Detail,'Data Setup-for-Lookup'!D$1,FALSE)</f>
        <v>362.5</v>
      </c>
      <c r="H923" s="67">
        <f>VLOOKUP($A924,DetailOct,'Data Setup-for-Lookup'!$D$1,FALSE)</f>
        <v>66.42</v>
      </c>
      <c r="I923" s="67"/>
      <c r="J923" s="67"/>
      <c r="K923" s="67">
        <f>VLOOKUP($A923,DetailApr,'Data Setup-for-Lookup'!D$1,FALSE)</f>
        <v>23.25</v>
      </c>
    </row>
    <row r="924" spans="1:11" ht="15.75" x14ac:dyDescent="0.3">
      <c r="A924" t="s">
        <v>11</v>
      </c>
      <c r="B924">
        <v>52</v>
      </c>
      <c r="C924" t="s">
        <v>136</v>
      </c>
      <c r="D924" t="s">
        <v>121</v>
      </c>
      <c r="E924" t="s">
        <v>124</v>
      </c>
      <c r="F924" t="s">
        <v>13</v>
      </c>
      <c r="G924" s="67">
        <f>VLOOKUP($A925,Detail,'Data Setup-for-Lookup'!E$1,FALSE)</f>
        <v>2124.9499999999998</v>
      </c>
      <c r="H924" s="67">
        <f>VLOOKUP($A925,DetailOct,'Data Setup-for-Lookup'!$E$1,FALSE)</f>
        <v>0</v>
      </c>
      <c r="I924" s="67"/>
      <c r="J924" s="67"/>
      <c r="K924" s="67">
        <f>VLOOKUP($A924,DetailApr,'Data Setup-for-Lookup'!E$1,FALSE)</f>
        <v>14.09</v>
      </c>
    </row>
    <row r="925" spans="1:11" ht="15.75" x14ac:dyDescent="0.3">
      <c r="A925" t="s">
        <v>11</v>
      </c>
      <c r="B925">
        <v>52</v>
      </c>
      <c r="C925" t="s">
        <v>136</v>
      </c>
      <c r="D925" t="s">
        <v>121</v>
      </c>
      <c r="E925" t="s">
        <v>124</v>
      </c>
      <c r="F925" t="s">
        <v>75</v>
      </c>
      <c r="G925" s="67">
        <f>VLOOKUP($A926,Detail,'Data Setup-for-Lookup'!F$1,FALSE)</f>
        <v>0</v>
      </c>
      <c r="H925" s="67">
        <f>VLOOKUP($A926,DetailOct,'Data Setup-for-Lookup'!$F$1,FALSE)</f>
        <v>134</v>
      </c>
      <c r="I925" s="67"/>
      <c r="J925" s="67"/>
      <c r="K925" s="67">
        <f>VLOOKUP($A925,DetailApr,'Data Setup-for-Lookup'!F$1,FALSE)</f>
        <v>3.74</v>
      </c>
    </row>
    <row r="926" spans="1:11" ht="15.75" x14ac:dyDescent="0.3">
      <c r="A926" t="s">
        <v>11</v>
      </c>
      <c r="B926">
        <v>52</v>
      </c>
      <c r="C926" t="s">
        <v>136</v>
      </c>
      <c r="D926" t="s">
        <v>121</v>
      </c>
      <c r="E926" t="s">
        <v>2</v>
      </c>
      <c r="F926" t="s">
        <v>125</v>
      </c>
      <c r="G926" s="67">
        <f>VLOOKUP($A926,Detail,'Data Setup-for-Lookup'!$G$1,FALSE)</f>
        <v>50940</v>
      </c>
      <c r="H926" s="67">
        <f>VLOOKUP($A926,DetailOct,'Data Setup-for-Lookup'!$G$1,FALSE)</f>
        <v>56280</v>
      </c>
      <c r="I926" s="67"/>
      <c r="J926" s="67"/>
      <c r="K926" s="67">
        <f>VLOOKUP($A926,DetailApr,'Data Setup-for-Lookup'!G$1,FALSE)</f>
        <v>57810</v>
      </c>
    </row>
    <row r="927" spans="1:11" ht="15.75" x14ac:dyDescent="0.3">
      <c r="A927" t="s">
        <v>11</v>
      </c>
      <c r="B927">
        <v>52</v>
      </c>
      <c r="C927" t="s">
        <v>136</v>
      </c>
      <c r="D927" t="s">
        <v>121</v>
      </c>
      <c r="E927" t="s">
        <v>2</v>
      </c>
      <c r="F927" t="s">
        <v>126</v>
      </c>
      <c r="G927" s="67">
        <f>VLOOKUP($A927,Detail,'Data Setup-for-Lookup'!$H$1,FALSE)</f>
        <v>5370</v>
      </c>
      <c r="H927" s="67">
        <f>VLOOKUP($A927,DetailOct,'Data Setup-for-Lookup'!$H$1,FALSE)</f>
        <v>7440</v>
      </c>
      <c r="I927" s="67"/>
      <c r="J927" s="67"/>
      <c r="K927" s="67">
        <f>VLOOKUP($A927,DetailApr,'Data Setup-for-Lookup'!H$1,FALSE)</f>
        <v>5700</v>
      </c>
    </row>
    <row r="928" spans="1:11" ht="15.75" x14ac:dyDescent="0.3">
      <c r="A928" t="s">
        <v>11</v>
      </c>
      <c r="B928">
        <v>52</v>
      </c>
      <c r="C928" t="s">
        <v>136</v>
      </c>
      <c r="D928" t="s">
        <v>121</v>
      </c>
      <c r="E928" t="s">
        <v>2</v>
      </c>
      <c r="F928" t="s">
        <v>127</v>
      </c>
      <c r="G928" s="67">
        <f>VLOOKUP($A928,Detail,'Data Setup-for-Lookup'!$I$1,FALSE)</f>
        <v>0</v>
      </c>
      <c r="H928" s="67">
        <f>VLOOKUP($A928,DetailOct,'Data Setup-for-Lookup'!$I$1,FALSE)</f>
        <v>0</v>
      </c>
      <c r="I928" s="67"/>
      <c r="J928" s="67"/>
      <c r="K928" s="67">
        <f>VLOOKUP($A928,DetailApr,'Data Setup-for-Lookup'!I$1,FALSE)</f>
        <v>0</v>
      </c>
    </row>
    <row r="929" spans="1:11" ht="15.75" x14ac:dyDescent="0.3">
      <c r="A929" t="s">
        <v>11</v>
      </c>
      <c r="B929">
        <v>52</v>
      </c>
      <c r="C929" t="s">
        <v>136</v>
      </c>
      <c r="D929" t="s">
        <v>121</v>
      </c>
      <c r="E929" t="s">
        <v>2</v>
      </c>
      <c r="F929" t="s">
        <v>128</v>
      </c>
      <c r="G929" s="67">
        <f>VLOOKUP($A929,Detail,'Data Setup-for-Lookup'!$J$1,FALSE)</f>
        <v>540</v>
      </c>
      <c r="H929" s="67">
        <f>VLOOKUP($A929,DetailOct,'Data Setup-for-Lookup'!$J$1,FALSE)</f>
        <v>270</v>
      </c>
      <c r="I929" s="67"/>
      <c r="J929" s="67"/>
      <c r="K929" s="67">
        <f>VLOOKUP($A929,DetailApr,'Data Setup-for-Lookup'!J$1,FALSE)</f>
        <v>540</v>
      </c>
    </row>
    <row r="930" spans="1:11" ht="15.75" x14ac:dyDescent="0.3">
      <c r="A930" t="s">
        <v>11</v>
      </c>
      <c r="B930">
        <v>52</v>
      </c>
      <c r="C930" t="s">
        <v>136</v>
      </c>
      <c r="D930" t="s">
        <v>121</v>
      </c>
      <c r="E930" t="s">
        <v>2</v>
      </c>
      <c r="F930" t="s">
        <v>129</v>
      </c>
      <c r="G930" s="67">
        <f>VLOOKUP($A930,Detail,'Data Setup-for-Lookup'!$K$1,FALSE)</f>
        <v>0</v>
      </c>
      <c r="H930" s="67">
        <f>VLOOKUP($A930,DetailOct,'Data Setup-for-Lookup'!$K$1,FALSE)</f>
        <v>480</v>
      </c>
      <c r="I930" s="67"/>
      <c r="J930" s="67"/>
      <c r="K930" s="67">
        <f>VLOOKUP($A930,DetailApr,'Data Setup-for-Lookup'!K$1,FALSE)</f>
        <v>570</v>
      </c>
    </row>
    <row r="931" spans="1:11" ht="15.75" x14ac:dyDescent="0.3">
      <c r="A931" t="s">
        <v>11</v>
      </c>
      <c r="B931">
        <v>52</v>
      </c>
      <c r="C931" t="s">
        <v>136</v>
      </c>
      <c r="D931" t="s">
        <v>121</v>
      </c>
      <c r="E931" t="s">
        <v>2</v>
      </c>
      <c r="F931" t="s">
        <v>130</v>
      </c>
      <c r="G931" s="67">
        <f>VLOOKUP($A931,Detail,'Data Setup-for-Lookup'!$L$1,FALSE)</f>
        <v>0</v>
      </c>
      <c r="H931" s="67">
        <f>VLOOKUP($A931,DetailOct,'Data Setup-for-Lookup'!$L$1,FALSE)</f>
        <v>0</v>
      </c>
      <c r="I931" s="67"/>
      <c r="J931" s="67"/>
      <c r="K931" s="67">
        <f>VLOOKUP($A931,DetailApr,'Data Setup-for-Lookup'!L$1,FALSE)</f>
        <v>0</v>
      </c>
    </row>
    <row r="932" spans="1:11" ht="15.75" x14ac:dyDescent="0.3">
      <c r="A932" t="s">
        <v>11</v>
      </c>
      <c r="B932">
        <v>52</v>
      </c>
      <c r="C932" t="s">
        <v>136</v>
      </c>
      <c r="D932" t="s">
        <v>121</v>
      </c>
      <c r="E932" t="s">
        <v>2</v>
      </c>
      <c r="F932" t="s">
        <v>131</v>
      </c>
      <c r="G932" s="67">
        <f>VLOOKUP($A932,Detail,'Data Setup-for-Lookup'!$M$1,FALSE)</f>
        <v>0</v>
      </c>
      <c r="H932" s="67">
        <f>VLOOKUP($A932,DetailOct,'Data Setup-for-Lookup'!$M$1,FALSE)</f>
        <v>0</v>
      </c>
      <c r="I932" s="67"/>
      <c r="J932" s="67"/>
      <c r="K932" s="67">
        <f>VLOOKUP($A932,DetailApr,'Data Setup-for-Lookup'!M$1,FALSE)</f>
        <v>0</v>
      </c>
    </row>
    <row r="933" spans="1:11" ht="15.75" x14ac:dyDescent="0.3">
      <c r="A933" t="s">
        <v>11</v>
      </c>
      <c r="B933">
        <v>52</v>
      </c>
      <c r="C933" t="s">
        <v>136</v>
      </c>
      <c r="D933" t="s">
        <v>121</v>
      </c>
      <c r="E933" t="s">
        <v>2</v>
      </c>
      <c r="F933" t="s">
        <v>132</v>
      </c>
      <c r="G933" s="67">
        <f>VLOOKUP($A933,Detail,'Data Setup-for-Lookup'!$N$1,FALSE)</f>
        <v>1874.56</v>
      </c>
      <c r="H933" s="67">
        <f>VLOOKUP($A933,DetailOct,'Data Setup-for-Lookup'!$N$1,FALSE)</f>
        <v>629.22</v>
      </c>
      <c r="I933" s="67"/>
      <c r="J933" s="67"/>
      <c r="K933" s="67">
        <f>VLOOKUP($A933,DetailApr,'Data Setup-for-Lookup'!N$1,FALSE)</f>
        <v>377.3</v>
      </c>
    </row>
    <row r="934" spans="1:11" ht="15.75" x14ac:dyDescent="0.3">
      <c r="A934" t="s">
        <v>11</v>
      </c>
      <c r="B934">
        <v>52</v>
      </c>
      <c r="C934" t="s">
        <v>136</v>
      </c>
      <c r="D934" t="s">
        <v>121</v>
      </c>
      <c r="E934" t="s">
        <v>2</v>
      </c>
      <c r="F934" t="s">
        <v>133</v>
      </c>
      <c r="G934" s="67">
        <f>VLOOKUP($A934,Detail,'Data Setup-for-Lookup'!$O$1,FALSE)</f>
        <v>647.67999999999995</v>
      </c>
      <c r="H934" s="67">
        <f>VLOOKUP($A934,DetailOct,'Data Setup-for-Lookup'!$O$1,FALSE)</f>
        <v>0</v>
      </c>
      <c r="I934" s="67"/>
      <c r="J934" s="67"/>
      <c r="K934" s="67">
        <f>VLOOKUP($A934,DetailApr,'Data Setup-for-Lookup'!O$1,FALSE)</f>
        <v>650.25</v>
      </c>
    </row>
    <row r="935" spans="1:11" ht="15.75" x14ac:dyDescent="0.3">
      <c r="A935" t="s">
        <v>11</v>
      </c>
      <c r="B935">
        <v>52</v>
      </c>
      <c r="C935" t="s">
        <v>136</v>
      </c>
      <c r="D935" t="s">
        <v>121</v>
      </c>
      <c r="E935" t="s">
        <v>2</v>
      </c>
      <c r="F935" t="s">
        <v>134</v>
      </c>
      <c r="G935" s="67">
        <f>VLOOKUP($A935,Detail,'Data Setup-for-Lookup'!$P$1,FALSE)</f>
        <v>1237.3699999999999</v>
      </c>
      <c r="H935" s="67">
        <f>VLOOKUP($A935,DetailOct,'Data Setup-for-Lookup'!$P$1,FALSE)</f>
        <v>592.36</v>
      </c>
      <c r="I935" s="67"/>
      <c r="J935" s="67"/>
      <c r="K935" s="67">
        <f>VLOOKUP($A935,DetailApr,'Data Setup-for-Lookup'!P$1,FALSE)</f>
        <v>925.83</v>
      </c>
    </row>
    <row r="936" spans="1:11" ht="15.75" x14ac:dyDescent="0.3">
      <c r="A936" t="s">
        <v>11</v>
      </c>
      <c r="B936">
        <v>52</v>
      </c>
      <c r="C936" t="s">
        <v>136</v>
      </c>
      <c r="D936" t="s">
        <v>121</v>
      </c>
      <c r="E936" t="s">
        <v>2</v>
      </c>
      <c r="F936" t="s">
        <v>10</v>
      </c>
      <c r="G936" s="67">
        <f>VLOOKUP($A936,Detail,'Data Setup-for-Lookup'!$Q$1,FALSE)</f>
        <v>0</v>
      </c>
      <c r="H936" s="67">
        <f>VLOOKUP($A936,DetailOct,'Data Setup-for-Lookup'!$Q$1,FALSE)</f>
        <v>0</v>
      </c>
      <c r="I936" s="67"/>
      <c r="J936" s="67"/>
      <c r="K936" s="67">
        <f>VLOOKUP($A936,DetailApr,'Data Setup-for-Lookup'!Q$1,FALSE)</f>
        <v>0</v>
      </c>
    </row>
    <row r="937" spans="1:11" ht="15.75" x14ac:dyDescent="0.3">
      <c r="A937" t="s">
        <v>11</v>
      </c>
      <c r="B937">
        <v>52</v>
      </c>
      <c r="C937" t="s">
        <v>136</v>
      </c>
      <c r="D937" t="s">
        <v>121</v>
      </c>
      <c r="E937" t="s">
        <v>135</v>
      </c>
      <c r="F937" t="s">
        <v>123</v>
      </c>
      <c r="G937" s="67">
        <f>VLOOKUP($A937,Detail,'Data Setup-for-Lookup'!$R$1,FALSE)</f>
        <v>60609.61</v>
      </c>
      <c r="H937" s="67">
        <f>VLOOKUP($A937,DetailOct,'Data Setup-for-Lookup'!$R$1,FALSE)</f>
        <v>65691.58</v>
      </c>
      <c r="I937" s="67"/>
      <c r="J937" s="67"/>
      <c r="K937" s="67">
        <f>VLOOKUP($A937,DetailApr,'Data Setup-for-Lookup'!R$1,FALSE)</f>
        <v>66573.38</v>
      </c>
    </row>
    <row r="938" spans="1:11" ht="15.75" x14ac:dyDescent="0.3">
      <c r="A938" t="s">
        <v>11</v>
      </c>
      <c r="B938">
        <v>52</v>
      </c>
      <c r="C938" t="s">
        <v>136</v>
      </c>
      <c r="D938" t="s">
        <v>186</v>
      </c>
      <c r="E938" t="s">
        <v>187</v>
      </c>
      <c r="F938" t="s">
        <v>123</v>
      </c>
      <c r="G938" s="67">
        <f>VLOOKUP($A938,Detail,'Data Setup-for-Lookup'!$S$1,FALSE)</f>
        <v>154960.68</v>
      </c>
      <c r="H938" s="67">
        <f>VLOOKUP($A938,DetailOct,'Data Setup-for-Lookup'!$S$1,FALSE)</f>
        <v>147684.53</v>
      </c>
      <c r="I938" s="67">
        <f>VLOOKUP($A938,DetailJan,'Data Setup-for-Lookup'!$S$1,FALSE)</f>
        <v>169291.97</v>
      </c>
      <c r="J938" s="67">
        <f>VLOOKUP($A938,DetailApr,'Data Setup-for-Lookup'!$S$1,FALSE)</f>
        <v>145906.07722491864</v>
      </c>
      <c r="K938" s="67">
        <f>VLOOKUP($A938,DetailApr,'Data Setup-for-Lookup'!S$1,FALSE)</f>
        <v>145906.07722491864</v>
      </c>
    </row>
    <row r="939" spans="1:11" ht="15.75" x14ac:dyDescent="0.3">
      <c r="A939" t="s">
        <v>62</v>
      </c>
      <c r="B939">
        <v>53</v>
      </c>
      <c r="C939" t="s">
        <v>136</v>
      </c>
      <c r="D939" t="s">
        <v>121</v>
      </c>
      <c r="E939" t="s">
        <v>122</v>
      </c>
      <c r="F939" t="s">
        <v>123</v>
      </c>
      <c r="G939" s="67">
        <f>VLOOKUP($A940,Detail,'Data Setup-for-Lookup'!B$1,FALSE)</f>
        <v>26830.880000000001</v>
      </c>
      <c r="H939" s="67">
        <f>VLOOKUP($A939,DetailOct,'Data Setup-for-Lookup'!B$1,FALSE)</f>
        <v>25041.71</v>
      </c>
      <c r="I939" s="67"/>
      <c r="J939" s="67"/>
      <c r="K939" s="67">
        <f>VLOOKUP($A939,DetailApr,'Data Setup-for-Lookup'!B$1,FALSE)</f>
        <v>28147.75</v>
      </c>
    </row>
    <row r="940" spans="1:11" ht="15.75" x14ac:dyDescent="0.3">
      <c r="A940" t="s">
        <v>62</v>
      </c>
      <c r="B940">
        <v>53</v>
      </c>
      <c r="C940" t="s">
        <v>136</v>
      </c>
      <c r="D940" t="s">
        <v>121</v>
      </c>
      <c r="E940" t="s">
        <v>124</v>
      </c>
      <c r="F940" t="s">
        <v>1</v>
      </c>
      <c r="G940" s="67">
        <f>VLOOKUP($A941,Detail,'Data Setup-for-Lookup'!C$1,FALSE)</f>
        <v>8996.33</v>
      </c>
      <c r="H940" s="67">
        <f>VLOOKUP($A940,DetailOct,'Data Setup-for-Lookup'!$C$1,FALSE)</f>
        <v>8268.2199999999993</v>
      </c>
      <c r="I940" s="67"/>
      <c r="J940" s="67"/>
      <c r="K940" s="67">
        <f>VLOOKUP($A940,DetailApr,'Data Setup-for-Lookup'!C$1,FALSE)</f>
        <v>9572.8700000000008</v>
      </c>
    </row>
    <row r="941" spans="1:11" ht="15.75" x14ac:dyDescent="0.3">
      <c r="A941" t="s">
        <v>62</v>
      </c>
      <c r="B941">
        <v>53</v>
      </c>
      <c r="C941" t="s">
        <v>136</v>
      </c>
      <c r="D941" t="s">
        <v>121</v>
      </c>
      <c r="E941" t="s">
        <v>124</v>
      </c>
      <c r="F941" t="s">
        <v>12</v>
      </c>
      <c r="G941" s="67">
        <f>VLOOKUP($A942,Detail,'Data Setup-for-Lookup'!D$1,FALSE)</f>
        <v>8726.4500000000007</v>
      </c>
      <c r="H941" s="67">
        <f>VLOOKUP($A942,DetailOct,'Data Setup-for-Lookup'!$D$1,FALSE)</f>
        <v>5289.26</v>
      </c>
      <c r="I941" s="67"/>
      <c r="J941" s="67"/>
      <c r="K941" s="67">
        <f>VLOOKUP($A941,DetailApr,'Data Setup-for-Lookup'!D$1,FALSE)</f>
        <v>8145.5</v>
      </c>
    </row>
    <row r="942" spans="1:11" ht="15.75" x14ac:dyDescent="0.3">
      <c r="A942" t="s">
        <v>62</v>
      </c>
      <c r="B942">
        <v>53</v>
      </c>
      <c r="C942" t="s">
        <v>136</v>
      </c>
      <c r="D942" t="s">
        <v>121</v>
      </c>
      <c r="E942" t="s">
        <v>124</v>
      </c>
      <c r="F942" t="s">
        <v>13</v>
      </c>
      <c r="G942" s="67">
        <f>VLOOKUP($A943,Detail,'Data Setup-for-Lookup'!E$1,FALSE)</f>
        <v>2953.44</v>
      </c>
      <c r="H942" s="67">
        <f>VLOOKUP($A943,DetailOct,'Data Setup-for-Lookup'!$E$1,FALSE)</f>
        <v>176.24</v>
      </c>
      <c r="I942" s="67"/>
      <c r="J942" s="67"/>
      <c r="K942" s="67">
        <f>VLOOKUP($A942,DetailApr,'Data Setup-for-Lookup'!E$1,FALSE)</f>
        <v>2097.5</v>
      </c>
    </row>
    <row r="943" spans="1:11" ht="15.75" x14ac:dyDescent="0.3">
      <c r="A943" t="s">
        <v>62</v>
      </c>
      <c r="B943">
        <v>53</v>
      </c>
      <c r="C943" t="s">
        <v>136</v>
      </c>
      <c r="D943" t="s">
        <v>121</v>
      </c>
      <c r="E943" t="s">
        <v>124</v>
      </c>
      <c r="F943" t="s">
        <v>75</v>
      </c>
      <c r="G943" s="67">
        <f>VLOOKUP($A944,Detail,'Data Setup-for-Lookup'!F$1,FALSE)</f>
        <v>0</v>
      </c>
      <c r="H943" s="67">
        <f>VLOOKUP($A944,DetailOct,'Data Setup-for-Lookup'!$F$1,FALSE)</f>
        <v>0</v>
      </c>
      <c r="I943" s="67"/>
      <c r="J943" s="67"/>
      <c r="K943" s="67">
        <f>VLOOKUP($A943,DetailApr,'Data Setup-for-Lookup'!F$1,FALSE)</f>
        <v>0</v>
      </c>
    </row>
    <row r="944" spans="1:11" ht="15.75" x14ac:dyDescent="0.3">
      <c r="A944" t="s">
        <v>62</v>
      </c>
      <c r="B944">
        <v>53</v>
      </c>
      <c r="C944" t="s">
        <v>136</v>
      </c>
      <c r="D944" t="s">
        <v>121</v>
      </c>
      <c r="E944" t="s">
        <v>2</v>
      </c>
      <c r="F944" t="s">
        <v>125</v>
      </c>
      <c r="G944" s="67">
        <f>VLOOKUP($A944,Detail,'Data Setup-for-Lookup'!$G$1,FALSE)</f>
        <v>21270</v>
      </c>
      <c r="H944" s="67">
        <f>VLOOKUP($A944,DetailOct,'Data Setup-for-Lookup'!$G$1,FALSE)</f>
        <v>18990</v>
      </c>
      <c r="I944" s="67"/>
      <c r="J944" s="67"/>
      <c r="K944" s="67">
        <f>VLOOKUP($A944,DetailApr,'Data Setup-for-Lookup'!G$1,FALSE)</f>
        <v>22080</v>
      </c>
    </row>
    <row r="945" spans="1:11" ht="15.75" x14ac:dyDescent="0.3">
      <c r="A945" t="s">
        <v>62</v>
      </c>
      <c r="B945">
        <v>53</v>
      </c>
      <c r="C945" t="s">
        <v>136</v>
      </c>
      <c r="D945" t="s">
        <v>121</v>
      </c>
      <c r="E945" t="s">
        <v>2</v>
      </c>
      <c r="F945" t="s">
        <v>126</v>
      </c>
      <c r="G945" s="67">
        <f>VLOOKUP($A945,Detail,'Data Setup-for-Lookup'!$H$1,FALSE)</f>
        <v>9330</v>
      </c>
      <c r="H945" s="67">
        <f>VLOOKUP($A945,DetailOct,'Data Setup-for-Lookup'!$H$1,FALSE)</f>
        <v>10620</v>
      </c>
      <c r="I945" s="67"/>
      <c r="J945" s="67"/>
      <c r="K945" s="67">
        <f>VLOOKUP($A945,DetailApr,'Data Setup-for-Lookup'!H$1,FALSE)</f>
        <v>15120</v>
      </c>
    </row>
    <row r="946" spans="1:11" ht="15.75" x14ac:dyDescent="0.3">
      <c r="A946" t="s">
        <v>62</v>
      </c>
      <c r="B946">
        <v>53</v>
      </c>
      <c r="C946" t="s">
        <v>136</v>
      </c>
      <c r="D946" t="s">
        <v>121</v>
      </c>
      <c r="E946" t="s">
        <v>2</v>
      </c>
      <c r="F946" t="s">
        <v>127</v>
      </c>
      <c r="G946" s="67">
        <f>VLOOKUP($A946,Detail,'Data Setup-for-Lookup'!$I$1,FALSE)</f>
        <v>15675</v>
      </c>
      <c r="H946" s="67">
        <f>VLOOKUP($A946,DetailOct,'Data Setup-for-Lookup'!$I$1,FALSE)</f>
        <v>11580</v>
      </c>
      <c r="I946" s="67"/>
      <c r="J946" s="67"/>
      <c r="K946" s="67">
        <f>VLOOKUP($A946,DetailApr,'Data Setup-for-Lookup'!I$1,FALSE)</f>
        <v>19800</v>
      </c>
    </row>
    <row r="947" spans="1:11" ht="15.75" x14ac:dyDescent="0.3">
      <c r="A947" t="s">
        <v>62</v>
      </c>
      <c r="B947">
        <v>53</v>
      </c>
      <c r="C947" t="s">
        <v>136</v>
      </c>
      <c r="D947" t="s">
        <v>121</v>
      </c>
      <c r="E947" t="s">
        <v>2</v>
      </c>
      <c r="F947" t="s">
        <v>128</v>
      </c>
      <c r="G947" s="67">
        <f>VLOOKUP($A947,Detail,'Data Setup-for-Lookup'!$J$1,FALSE)</f>
        <v>1335</v>
      </c>
      <c r="H947" s="67">
        <f>VLOOKUP($A947,DetailOct,'Data Setup-for-Lookup'!$J$1,FALSE)</f>
        <v>30</v>
      </c>
      <c r="I947" s="67"/>
      <c r="J947" s="67"/>
      <c r="K947" s="67">
        <f>VLOOKUP($A947,DetailApr,'Data Setup-for-Lookup'!J$1,FALSE)</f>
        <v>855</v>
      </c>
    </row>
    <row r="948" spans="1:11" ht="15.75" x14ac:dyDescent="0.3">
      <c r="A948" t="s">
        <v>62</v>
      </c>
      <c r="B948">
        <v>53</v>
      </c>
      <c r="C948" t="s">
        <v>136</v>
      </c>
      <c r="D948" t="s">
        <v>121</v>
      </c>
      <c r="E948" t="s">
        <v>2</v>
      </c>
      <c r="F948" t="s">
        <v>129</v>
      </c>
      <c r="G948" s="67">
        <f>VLOOKUP($A948,Detail,'Data Setup-for-Lookup'!$K$1,FALSE)</f>
        <v>1110</v>
      </c>
      <c r="H948" s="67">
        <f>VLOOKUP($A948,DetailOct,'Data Setup-for-Lookup'!$K$1,FALSE)</f>
        <v>1650</v>
      </c>
      <c r="I948" s="67"/>
      <c r="J948" s="67"/>
      <c r="K948" s="67">
        <f>VLOOKUP($A948,DetailApr,'Data Setup-for-Lookup'!K$1,FALSE)</f>
        <v>1200</v>
      </c>
    </row>
    <row r="949" spans="1:11" ht="15.75" x14ac:dyDescent="0.3">
      <c r="A949" t="s">
        <v>62</v>
      </c>
      <c r="B949">
        <v>53</v>
      </c>
      <c r="C949" t="s">
        <v>136</v>
      </c>
      <c r="D949" t="s">
        <v>121</v>
      </c>
      <c r="E949" t="s">
        <v>2</v>
      </c>
      <c r="F949" t="s">
        <v>130</v>
      </c>
      <c r="G949" s="67">
        <f>VLOOKUP($A949,Detail,'Data Setup-for-Lookup'!$L$1,FALSE)</f>
        <v>0</v>
      </c>
      <c r="H949" s="67">
        <f>VLOOKUP($A949,DetailOct,'Data Setup-for-Lookup'!$L$1,FALSE)</f>
        <v>0</v>
      </c>
      <c r="I949" s="67"/>
      <c r="J949" s="67"/>
      <c r="K949" s="67">
        <f>VLOOKUP($A949,DetailApr,'Data Setup-for-Lookup'!L$1,FALSE)</f>
        <v>0</v>
      </c>
    </row>
    <row r="950" spans="1:11" ht="15.75" x14ac:dyDescent="0.3">
      <c r="A950" t="s">
        <v>62</v>
      </c>
      <c r="B950">
        <v>53</v>
      </c>
      <c r="C950" t="s">
        <v>136</v>
      </c>
      <c r="D950" t="s">
        <v>121</v>
      </c>
      <c r="E950" t="s">
        <v>2</v>
      </c>
      <c r="F950" t="s">
        <v>131</v>
      </c>
      <c r="G950" s="67">
        <f>VLOOKUP($A950,Detail,'Data Setup-for-Lookup'!$M$1,FALSE)</f>
        <v>0</v>
      </c>
      <c r="H950" s="67">
        <f>VLOOKUP($A950,DetailOct,'Data Setup-for-Lookup'!$M$1,FALSE)</f>
        <v>0</v>
      </c>
      <c r="I950" s="67"/>
      <c r="J950" s="67"/>
      <c r="K950" s="67">
        <f>VLOOKUP($A950,DetailApr,'Data Setup-for-Lookup'!M$1,FALSE)</f>
        <v>0</v>
      </c>
    </row>
    <row r="951" spans="1:11" ht="15.75" x14ac:dyDescent="0.3">
      <c r="A951" t="s">
        <v>62</v>
      </c>
      <c r="B951">
        <v>53</v>
      </c>
      <c r="C951" t="s">
        <v>136</v>
      </c>
      <c r="D951" t="s">
        <v>121</v>
      </c>
      <c r="E951" t="s">
        <v>2</v>
      </c>
      <c r="F951" t="s">
        <v>132</v>
      </c>
      <c r="G951" s="67">
        <f>VLOOKUP($A951,Detail,'Data Setup-for-Lookup'!$N$1,FALSE)</f>
        <v>498.5</v>
      </c>
      <c r="H951" s="67">
        <f>VLOOKUP($A951,DetailOct,'Data Setup-for-Lookup'!$N$1,FALSE)</f>
        <v>383.65</v>
      </c>
      <c r="I951" s="67"/>
      <c r="J951" s="67"/>
      <c r="K951" s="67">
        <f>VLOOKUP($A951,DetailApr,'Data Setup-for-Lookup'!N$1,FALSE)</f>
        <v>893.08</v>
      </c>
    </row>
    <row r="952" spans="1:11" ht="15.75" x14ac:dyDescent="0.3">
      <c r="A952" t="s">
        <v>62</v>
      </c>
      <c r="B952">
        <v>53</v>
      </c>
      <c r="C952" t="s">
        <v>136</v>
      </c>
      <c r="D952" t="s">
        <v>121</v>
      </c>
      <c r="E952" t="s">
        <v>2</v>
      </c>
      <c r="F952" t="s">
        <v>133</v>
      </c>
      <c r="G952" s="67">
        <f>VLOOKUP($A952,Detail,'Data Setup-for-Lookup'!$O$1,FALSE)</f>
        <v>180.65</v>
      </c>
      <c r="H952" s="67">
        <f>VLOOKUP($A952,DetailOct,'Data Setup-for-Lookup'!$O$1,FALSE)</f>
        <v>51</v>
      </c>
      <c r="I952" s="67"/>
      <c r="J952" s="67"/>
      <c r="K952" s="67">
        <f>VLOOKUP($A952,DetailApr,'Data Setup-for-Lookup'!O$1,FALSE)</f>
        <v>141.35</v>
      </c>
    </row>
    <row r="953" spans="1:11" ht="15.75" x14ac:dyDescent="0.3">
      <c r="A953" t="s">
        <v>62</v>
      </c>
      <c r="B953">
        <v>53</v>
      </c>
      <c r="C953" t="s">
        <v>136</v>
      </c>
      <c r="D953" t="s">
        <v>121</v>
      </c>
      <c r="E953" t="s">
        <v>2</v>
      </c>
      <c r="F953" t="s">
        <v>134</v>
      </c>
      <c r="G953" s="67">
        <f>VLOOKUP($A953,Detail,'Data Setup-for-Lookup'!$P$1,FALSE)</f>
        <v>1388.71</v>
      </c>
      <c r="H953" s="67">
        <f>VLOOKUP($A953,DetailOct,'Data Setup-for-Lookup'!$P$1,FALSE)</f>
        <v>364.39</v>
      </c>
      <c r="I953" s="67"/>
      <c r="J953" s="67"/>
      <c r="K953" s="67">
        <f>VLOOKUP($A953,DetailApr,'Data Setup-for-Lookup'!P$1,FALSE)</f>
        <v>1171.83</v>
      </c>
    </row>
    <row r="954" spans="1:11" ht="15.75" x14ac:dyDescent="0.3">
      <c r="A954" t="s">
        <v>62</v>
      </c>
      <c r="B954">
        <v>53</v>
      </c>
      <c r="C954" t="s">
        <v>136</v>
      </c>
      <c r="D954" t="s">
        <v>121</v>
      </c>
      <c r="E954" t="s">
        <v>2</v>
      </c>
      <c r="F954" t="s">
        <v>10</v>
      </c>
      <c r="G954" s="67">
        <f>VLOOKUP($A954,Detail,'Data Setup-for-Lookup'!$Q$1,FALSE)</f>
        <v>0</v>
      </c>
      <c r="H954" s="67">
        <f>VLOOKUP($A954,DetailOct,'Data Setup-for-Lookup'!$Q$1,FALSE)</f>
        <v>0</v>
      </c>
      <c r="I954" s="67"/>
      <c r="J954" s="67"/>
      <c r="K954" s="67">
        <f>VLOOKUP($A954,DetailApr,'Data Setup-for-Lookup'!Q$1,FALSE)</f>
        <v>0</v>
      </c>
    </row>
    <row r="955" spans="1:11" ht="15.75" x14ac:dyDescent="0.3">
      <c r="A955" t="s">
        <v>62</v>
      </c>
      <c r="B955">
        <v>53</v>
      </c>
      <c r="C955" t="s">
        <v>136</v>
      </c>
      <c r="D955" t="s">
        <v>121</v>
      </c>
      <c r="E955" t="s">
        <v>135</v>
      </c>
      <c r="F955" t="s">
        <v>123</v>
      </c>
      <c r="G955" s="67">
        <f>VLOOKUP($A955,Detail,'Data Setup-for-Lookup'!$R$1,FALSE)</f>
        <v>50787.86</v>
      </c>
      <c r="H955" s="67">
        <f>VLOOKUP($A955,DetailOct,'Data Setup-for-Lookup'!$R$1,FALSE)</f>
        <v>43669.04</v>
      </c>
      <c r="I955" s="67"/>
      <c r="J955" s="67"/>
      <c r="K955" s="67">
        <f>VLOOKUP($A955,DetailApr,'Data Setup-for-Lookup'!R$1,FALSE)</f>
        <v>61261.26</v>
      </c>
    </row>
    <row r="956" spans="1:11" ht="15.75" x14ac:dyDescent="0.3">
      <c r="A956" t="s">
        <v>62</v>
      </c>
      <c r="B956">
        <v>53</v>
      </c>
      <c r="C956" t="s">
        <v>136</v>
      </c>
      <c r="D956" t="s">
        <v>186</v>
      </c>
      <c r="E956" t="s">
        <v>187</v>
      </c>
      <c r="F956" t="s">
        <v>123</v>
      </c>
      <c r="G956" s="67">
        <f>VLOOKUP($A956,Detail,'Data Setup-for-Lookup'!$S$1,FALSE)</f>
        <v>71939.12999999999</v>
      </c>
      <c r="H956" s="67">
        <f>VLOOKUP($A956,DetailOct,'Data Setup-for-Lookup'!$S$1,FALSE)</f>
        <v>79553.679999999993</v>
      </c>
      <c r="I956" s="67">
        <f>VLOOKUP($A956,DetailJan,'Data Setup-for-Lookup'!$S$1,FALSE)</f>
        <v>114324.43</v>
      </c>
      <c r="J956" s="67">
        <f>VLOOKUP($A956,DetailApr,'Data Setup-for-Lookup'!$S$1,FALSE)</f>
        <v>84446.495801916739</v>
      </c>
      <c r="K956" s="67">
        <f>VLOOKUP($A956,DetailApr,'Data Setup-for-Lookup'!S$1,FALSE)</f>
        <v>84446.495801916739</v>
      </c>
    </row>
    <row r="957" spans="1:11" ht="15.75" x14ac:dyDescent="0.3">
      <c r="A957" t="s">
        <v>63</v>
      </c>
      <c r="B957">
        <v>54</v>
      </c>
      <c r="C957" t="s">
        <v>136</v>
      </c>
      <c r="D957" t="s">
        <v>121</v>
      </c>
      <c r="E957" t="s">
        <v>122</v>
      </c>
      <c r="F957" t="s">
        <v>123</v>
      </c>
      <c r="G957" s="67">
        <f>VLOOKUP($A958,Detail,'Data Setup-for-Lookup'!B$1,FALSE)</f>
        <v>18041.66</v>
      </c>
      <c r="H957" s="67">
        <f>VLOOKUP($A957,DetailOct,'Data Setup-for-Lookup'!B$1,FALSE)</f>
        <v>15179.92</v>
      </c>
      <c r="I957" s="67"/>
      <c r="J957" s="67"/>
      <c r="K957" s="67">
        <f>VLOOKUP($A957,DetailApr,'Data Setup-for-Lookup'!B$1,FALSE)</f>
        <v>16255.95</v>
      </c>
    </row>
    <row r="958" spans="1:11" ht="15.75" x14ac:dyDescent="0.3">
      <c r="A958" t="s">
        <v>63</v>
      </c>
      <c r="B958">
        <v>54</v>
      </c>
      <c r="C958" t="s">
        <v>136</v>
      </c>
      <c r="D958" t="s">
        <v>121</v>
      </c>
      <c r="E958" t="s">
        <v>124</v>
      </c>
      <c r="F958" t="s">
        <v>1</v>
      </c>
      <c r="G958" s="67">
        <f>VLOOKUP($A959,Detail,'Data Setup-for-Lookup'!C$1,FALSE)</f>
        <v>1418.46</v>
      </c>
      <c r="H958" s="67">
        <f>VLOOKUP($A958,DetailOct,'Data Setup-for-Lookup'!$C$1,FALSE)</f>
        <v>897.23</v>
      </c>
      <c r="I958" s="67"/>
      <c r="J958" s="67"/>
      <c r="K958" s="67">
        <f>VLOOKUP($A958,DetailApr,'Data Setup-for-Lookup'!C$1,FALSE)</f>
        <v>819.5</v>
      </c>
    </row>
    <row r="959" spans="1:11" ht="15.75" x14ac:dyDescent="0.3">
      <c r="A959" t="s">
        <v>63</v>
      </c>
      <c r="B959">
        <v>54</v>
      </c>
      <c r="C959" t="s">
        <v>136</v>
      </c>
      <c r="D959" t="s">
        <v>121</v>
      </c>
      <c r="E959" t="s">
        <v>124</v>
      </c>
      <c r="F959" t="s">
        <v>12</v>
      </c>
      <c r="G959" s="67">
        <f>VLOOKUP($A960,Detail,'Data Setup-for-Lookup'!D$1,FALSE)</f>
        <v>451.3</v>
      </c>
      <c r="H959" s="67">
        <f>VLOOKUP($A960,DetailOct,'Data Setup-for-Lookup'!$D$1,FALSE)</f>
        <v>287.11</v>
      </c>
      <c r="I959" s="67"/>
      <c r="J959" s="67"/>
      <c r="K959" s="67">
        <f>VLOOKUP($A959,DetailApr,'Data Setup-for-Lookup'!D$1,FALSE)</f>
        <v>243.65</v>
      </c>
    </row>
    <row r="960" spans="1:11" ht="15.75" x14ac:dyDescent="0.3">
      <c r="A960" t="s">
        <v>63</v>
      </c>
      <c r="B960">
        <v>54</v>
      </c>
      <c r="C960" t="s">
        <v>136</v>
      </c>
      <c r="D960" t="s">
        <v>121</v>
      </c>
      <c r="E960" t="s">
        <v>124</v>
      </c>
      <c r="F960" t="s">
        <v>13</v>
      </c>
      <c r="G960" s="67">
        <f>VLOOKUP($A961,Detail,'Data Setup-for-Lookup'!E$1,FALSE)</f>
        <v>195</v>
      </c>
      <c r="H960" s="67">
        <f>VLOOKUP($A961,DetailOct,'Data Setup-for-Lookup'!$E$1,FALSE)</f>
        <v>150</v>
      </c>
      <c r="I960" s="67"/>
      <c r="J960" s="67"/>
      <c r="K960" s="67">
        <f>VLOOKUP($A960,DetailApr,'Data Setup-for-Lookup'!E$1,FALSE)</f>
        <v>250</v>
      </c>
    </row>
    <row r="961" spans="1:11" ht="15.75" x14ac:dyDescent="0.3">
      <c r="A961" t="s">
        <v>63</v>
      </c>
      <c r="B961">
        <v>54</v>
      </c>
      <c r="C961" t="s">
        <v>136</v>
      </c>
      <c r="D961" t="s">
        <v>121</v>
      </c>
      <c r="E961" t="s">
        <v>124</v>
      </c>
      <c r="F961" t="s">
        <v>75</v>
      </c>
      <c r="G961" s="67">
        <f>VLOOKUP($A962,Detail,'Data Setup-for-Lookup'!F$1,FALSE)</f>
        <v>0</v>
      </c>
      <c r="H961" s="67">
        <f>VLOOKUP($A962,DetailOct,'Data Setup-for-Lookup'!$F$1,FALSE)</f>
        <v>0</v>
      </c>
      <c r="I961" s="67"/>
      <c r="J961" s="67"/>
      <c r="K961" s="67">
        <f>VLOOKUP($A961,DetailApr,'Data Setup-for-Lookup'!F$1,FALSE)</f>
        <v>0</v>
      </c>
    </row>
    <row r="962" spans="1:11" ht="15.75" x14ac:dyDescent="0.3">
      <c r="A962" t="s">
        <v>63</v>
      </c>
      <c r="B962">
        <v>54</v>
      </c>
      <c r="C962" t="s">
        <v>136</v>
      </c>
      <c r="D962" t="s">
        <v>121</v>
      </c>
      <c r="E962" t="s">
        <v>2</v>
      </c>
      <c r="F962" t="s">
        <v>125</v>
      </c>
      <c r="G962" s="67">
        <f>VLOOKUP($A962,Detail,'Data Setup-for-Lookup'!$G$1,FALSE)</f>
        <v>3735</v>
      </c>
      <c r="H962" s="67">
        <f>VLOOKUP($A962,DetailOct,'Data Setup-for-Lookup'!$G$1,FALSE)</f>
        <v>2220</v>
      </c>
      <c r="I962" s="67"/>
      <c r="J962" s="67"/>
      <c r="K962" s="67">
        <f>VLOOKUP($A962,DetailApr,'Data Setup-for-Lookup'!G$1,FALSE)</f>
        <v>2025</v>
      </c>
    </row>
    <row r="963" spans="1:11" ht="15.75" x14ac:dyDescent="0.3">
      <c r="A963" t="s">
        <v>63</v>
      </c>
      <c r="B963">
        <v>54</v>
      </c>
      <c r="C963" t="s">
        <v>136</v>
      </c>
      <c r="D963" t="s">
        <v>121</v>
      </c>
      <c r="E963" t="s">
        <v>2</v>
      </c>
      <c r="F963" t="s">
        <v>126</v>
      </c>
      <c r="G963" s="67">
        <f>VLOOKUP($A963,Detail,'Data Setup-for-Lookup'!$H$1,FALSE)</f>
        <v>300</v>
      </c>
      <c r="H963" s="67">
        <f>VLOOKUP($A963,DetailOct,'Data Setup-for-Lookup'!$H$1,FALSE)</f>
        <v>420</v>
      </c>
      <c r="I963" s="67"/>
      <c r="J963" s="67"/>
      <c r="K963" s="67">
        <f>VLOOKUP($A963,DetailApr,'Data Setup-for-Lookup'!H$1,FALSE)</f>
        <v>120</v>
      </c>
    </row>
    <row r="964" spans="1:11" ht="15.75" x14ac:dyDescent="0.3">
      <c r="A964" t="s">
        <v>63</v>
      </c>
      <c r="B964">
        <v>54</v>
      </c>
      <c r="C964" t="s">
        <v>136</v>
      </c>
      <c r="D964" t="s">
        <v>121</v>
      </c>
      <c r="E964" t="s">
        <v>2</v>
      </c>
      <c r="F964" t="s">
        <v>127</v>
      </c>
      <c r="G964" s="67">
        <f>VLOOKUP($A964,Detail,'Data Setup-for-Lookup'!$I$1,FALSE)</f>
        <v>930</v>
      </c>
      <c r="H964" s="67">
        <f>VLOOKUP($A964,DetailOct,'Data Setup-for-Lookup'!$I$1,FALSE)</f>
        <v>135</v>
      </c>
      <c r="I964" s="67"/>
      <c r="J964" s="67"/>
      <c r="K964" s="67">
        <f>VLOOKUP($A964,DetailApr,'Data Setup-for-Lookup'!I$1,FALSE)</f>
        <v>0</v>
      </c>
    </row>
    <row r="965" spans="1:11" ht="15.75" x14ac:dyDescent="0.3">
      <c r="A965" t="s">
        <v>63</v>
      </c>
      <c r="B965">
        <v>54</v>
      </c>
      <c r="C965" t="s">
        <v>136</v>
      </c>
      <c r="D965" t="s">
        <v>121</v>
      </c>
      <c r="E965" t="s">
        <v>2</v>
      </c>
      <c r="F965" t="s">
        <v>128</v>
      </c>
      <c r="G965" s="67">
        <f>VLOOKUP($A965,Detail,'Data Setup-for-Lookup'!$J$1,FALSE)</f>
        <v>0</v>
      </c>
      <c r="H965" s="67">
        <f>VLOOKUP($A965,DetailOct,'Data Setup-for-Lookup'!$J$1,FALSE)</f>
        <v>180</v>
      </c>
      <c r="I965" s="67"/>
      <c r="J965" s="67"/>
      <c r="K965" s="67">
        <f>VLOOKUP($A965,DetailApr,'Data Setup-for-Lookup'!J$1,FALSE)</f>
        <v>0</v>
      </c>
    </row>
    <row r="966" spans="1:11" ht="15.75" x14ac:dyDescent="0.3">
      <c r="A966" t="s">
        <v>63</v>
      </c>
      <c r="B966">
        <v>54</v>
      </c>
      <c r="C966" t="s">
        <v>136</v>
      </c>
      <c r="D966" t="s">
        <v>121</v>
      </c>
      <c r="E966" t="s">
        <v>2</v>
      </c>
      <c r="F966" t="s">
        <v>129</v>
      </c>
      <c r="G966" s="67">
        <f>VLOOKUP($A966,Detail,'Data Setup-for-Lookup'!$K$1,FALSE)</f>
        <v>0</v>
      </c>
      <c r="H966" s="67">
        <f>VLOOKUP($A966,DetailOct,'Data Setup-for-Lookup'!$K$1,FALSE)</f>
        <v>0</v>
      </c>
      <c r="I966" s="67"/>
      <c r="J966" s="67"/>
      <c r="K966" s="67">
        <f>VLOOKUP($A966,DetailApr,'Data Setup-for-Lookup'!K$1,FALSE)</f>
        <v>0</v>
      </c>
    </row>
    <row r="967" spans="1:11" ht="15.75" x14ac:dyDescent="0.3">
      <c r="A967" t="s">
        <v>63</v>
      </c>
      <c r="B967">
        <v>54</v>
      </c>
      <c r="C967" t="s">
        <v>136</v>
      </c>
      <c r="D967" t="s">
        <v>121</v>
      </c>
      <c r="E967" t="s">
        <v>2</v>
      </c>
      <c r="F967" t="s">
        <v>130</v>
      </c>
      <c r="G967" s="67">
        <f>VLOOKUP($A967,Detail,'Data Setup-for-Lookup'!$L$1,FALSE)</f>
        <v>0</v>
      </c>
      <c r="H967" s="67">
        <f>VLOOKUP($A967,DetailOct,'Data Setup-for-Lookup'!$L$1,FALSE)</f>
        <v>0</v>
      </c>
      <c r="I967" s="67"/>
      <c r="J967" s="67"/>
      <c r="K967" s="67">
        <f>VLOOKUP($A967,DetailApr,'Data Setup-for-Lookup'!L$1,FALSE)</f>
        <v>0</v>
      </c>
    </row>
    <row r="968" spans="1:11" ht="15.75" x14ac:dyDescent="0.3">
      <c r="A968" t="s">
        <v>63</v>
      </c>
      <c r="B968">
        <v>54</v>
      </c>
      <c r="C968" t="s">
        <v>136</v>
      </c>
      <c r="D968" t="s">
        <v>121</v>
      </c>
      <c r="E968" t="s">
        <v>2</v>
      </c>
      <c r="F968" t="s">
        <v>131</v>
      </c>
      <c r="G968" s="67">
        <f>VLOOKUP($A968,Detail,'Data Setup-for-Lookup'!$M$1,FALSE)</f>
        <v>922.5</v>
      </c>
      <c r="H968" s="67">
        <f>VLOOKUP($A968,DetailOct,'Data Setup-for-Lookup'!$M$1,FALSE)</f>
        <v>288</v>
      </c>
      <c r="I968" s="67"/>
      <c r="J968" s="67"/>
      <c r="K968" s="67">
        <f>VLOOKUP($A968,DetailApr,'Data Setup-for-Lookup'!M$1,FALSE)</f>
        <v>481.5</v>
      </c>
    </row>
    <row r="969" spans="1:11" ht="15.75" x14ac:dyDescent="0.3">
      <c r="A969" t="s">
        <v>63</v>
      </c>
      <c r="B969">
        <v>54</v>
      </c>
      <c r="C969" t="s">
        <v>136</v>
      </c>
      <c r="D969" t="s">
        <v>121</v>
      </c>
      <c r="E969" t="s">
        <v>2</v>
      </c>
      <c r="F969" t="s">
        <v>132</v>
      </c>
      <c r="G969" s="67">
        <f>VLOOKUP($A969,Detail,'Data Setup-for-Lookup'!$N$1,FALSE)</f>
        <v>613.16</v>
      </c>
      <c r="H969" s="67">
        <f>VLOOKUP($A969,DetailOct,'Data Setup-for-Lookup'!$N$1,FALSE)</f>
        <v>166.47</v>
      </c>
      <c r="I969" s="67"/>
      <c r="J969" s="67"/>
      <c r="K969" s="67">
        <f>VLOOKUP($A969,DetailApr,'Data Setup-for-Lookup'!N$1,FALSE)</f>
        <v>9.99</v>
      </c>
    </row>
    <row r="970" spans="1:11" ht="15.75" x14ac:dyDescent="0.3">
      <c r="A970" t="s">
        <v>63</v>
      </c>
      <c r="B970">
        <v>54</v>
      </c>
      <c r="C970" t="s">
        <v>136</v>
      </c>
      <c r="D970" t="s">
        <v>121</v>
      </c>
      <c r="E970" t="s">
        <v>2</v>
      </c>
      <c r="F970" t="s">
        <v>133</v>
      </c>
      <c r="G970" s="67">
        <f>VLOOKUP($A970,Detail,'Data Setup-for-Lookup'!$O$1,FALSE)</f>
        <v>0</v>
      </c>
      <c r="H970" s="67">
        <f>VLOOKUP($A970,DetailOct,'Data Setup-for-Lookup'!$O$1,FALSE)</f>
        <v>0</v>
      </c>
      <c r="I970" s="67"/>
      <c r="J970" s="67"/>
      <c r="K970" s="67">
        <f>VLOOKUP($A970,DetailApr,'Data Setup-for-Lookup'!O$1,FALSE)</f>
        <v>0</v>
      </c>
    </row>
    <row r="971" spans="1:11" ht="15.75" x14ac:dyDescent="0.3">
      <c r="A971" t="s">
        <v>63</v>
      </c>
      <c r="B971">
        <v>54</v>
      </c>
      <c r="C971" t="s">
        <v>136</v>
      </c>
      <c r="D971" t="s">
        <v>121</v>
      </c>
      <c r="E971" t="s">
        <v>2</v>
      </c>
      <c r="F971" t="s">
        <v>134</v>
      </c>
      <c r="G971" s="67">
        <f>VLOOKUP($A971,Detail,'Data Setup-for-Lookup'!$P$1,FALSE)</f>
        <v>0</v>
      </c>
      <c r="H971" s="67">
        <f>VLOOKUP($A971,DetailOct,'Data Setup-for-Lookup'!$P$1,FALSE)</f>
        <v>0</v>
      </c>
      <c r="I971" s="67"/>
      <c r="J971" s="67"/>
      <c r="K971" s="67">
        <f>VLOOKUP($A971,DetailApr,'Data Setup-for-Lookup'!P$1,FALSE)</f>
        <v>0</v>
      </c>
    </row>
    <row r="972" spans="1:11" ht="15.75" x14ac:dyDescent="0.3">
      <c r="A972" t="s">
        <v>63</v>
      </c>
      <c r="B972">
        <v>54</v>
      </c>
      <c r="C972" t="s">
        <v>136</v>
      </c>
      <c r="D972" t="s">
        <v>121</v>
      </c>
      <c r="E972" t="s">
        <v>2</v>
      </c>
      <c r="F972" t="s">
        <v>10</v>
      </c>
      <c r="G972" s="67">
        <f>VLOOKUP($A972,Detail,'Data Setup-for-Lookup'!$Q$1,FALSE)</f>
        <v>0</v>
      </c>
      <c r="H972" s="67">
        <f>VLOOKUP($A972,DetailOct,'Data Setup-for-Lookup'!$Q$1,FALSE)</f>
        <v>0</v>
      </c>
      <c r="I972" s="67"/>
      <c r="J972" s="67"/>
      <c r="K972" s="67">
        <f>VLOOKUP($A972,DetailApr,'Data Setup-for-Lookup'!Q$1,FALSE)</f>
        <v>0</v>
      </c>
    </row>
    <row r="973" spans="1:11" ht="15.75" x14ac:dyDescent="0.3">
      <c r="A973" t="s">
        <v>63</v>
      </c>
      <c r="B973">
        <v>54</v>
      </c>
      <c r="C973" t="s">
        <v>136</v>
      </c>
      <c r="D973" t="s">
        <v>121</v>
      </c>
      <c r="E973" t="s">
        <v>135</v>
      </c>
      <c r="F973" t="s">
        <v>123</v>
      </c>
      <c r="G973" s="67">
        <f>VLOOKUP($A973,Detail,'Data Setup-for-Lookup'!$R$1,FALSE)</f>
        <v>6500.66</v>
      </c>
      <c r="H973" s="67">
        <f>VLOOKUP($A973,DetailOct,'Data Setup-for-Lookup'!$R$1,FALSE)</f>
        <v>3409.4700000000003</v>
      </c>
      <c r="I973" s="67"/>
      <c r="J973" s="67"/>
      <c r="K973" s="67">
        <f>VLOOKUP($A973,DetailApr,'Data Setup-for-Lookup'!R$1,FALSE)</f>
        <v>2636.49</v>
      </c>
    </row>
    <row r="974" spans="1:11" ht="15.75" x14ac:dyDescent="0.3">
      <c r="A974" t="s">
        <v>63</v>
      </c>
      <c r="B974">
        <v>54</v>
      </c>
      <c r="C974" t="s">
        <v>136</v>
      </c>
      <c r="D974" t="s">
        <v>186</v>
      </c>
      <c r="E974" t="s">
        <v>187</v>
      </c>
      <c r="F974" t="s">
        <v>123</v>
      </c>
      <c r="G974" s="67">
        <f>VLOOKUP($A974,Detail,'Data Setup-for-Lookup'!$S$1,FALSE)</f>
        <v>19783.52</v>
      </c>
      <c r="H974" s="67">
        <f>VLOOKUP($A974,DetailOct,'Data Setup-for-Lookup'!$S$1,FALSE)</f>
        <v>33564.36</v>
      </c>
      <c r="I974" s="67">
        <f>VLOOKUP($A974,DetailJan,'Data Setup-for-Lookup'!$S$1,FALSE)</f>
        <v>21114.3</v>
      </c>
      <c r="J974" s="67">
        <f>VLOOKUP($A974,DetailApr,'Data Setup-for-Lookup'!$S$1,FALSE)</f>
        <v>14727.454075742678</v>
      </c>
      <c r="K974" s="67">
        <f>VLOOKUP($A974,DetailApr,'Data Setup-for-Lookup'!S$1,FALSE)</f>
        <v>14727.454075742678</v>
      </c>
    </row>
    <row r="975" spans="1:11" ht="15.75" x14ac:dyDescent="0.3">
      <c r="A975" t="s">
        <v>64</v>
      </c>
      <c r="B975">
        <v>55</v>
      </c>
      <c r="C975" t="s">
        <v>136</v>
      </c>
      <c r="D975" t="s">
        <v>121</v>
      </c>
      <c r="E975" t="s">
        <v>122</v>
      </c>
      <c r="F975" t="s">
        <v>123</v>
      </c>
      <c r="G975" s="67">
        <f>VLOOKUP($A976,Detail,'Data Setup-for-Lookup'!B$1,FALSE)</f>
        <v>23862.05</v>
      </c>
      <c r="H975" s="67">
        <f>VLOOKUP($A975,DetailOct,'Data Setup-for-Lookup'!B$1,FALSE)</f>
        <v>24058.560000000001</v>
      </c>
      <c r="I975" s="67"/>
      <c r="J975" s="67"/>
      <c r="K975" s="67">
        <f>VLOOKUP($A975,DetailApr,'Data Setup-for-Lookup'!B$1,FALSE)</f>
        <v>25771.56</v>
      </c>
    </row>
    <row r="976" spans="1:11" ht="15.75" x14ac:dyDescent="0.3">
      <c r="A976" t="s">
        <v>64</v>
      </c>
      <c r="B976">
        <v>55</v>
      </c>
      <c r="C976" t="s">
        <v>136</v>
      </c>
      <c r="D976" t="s">
        <v>121</v>
      </c>
      <c r="E976" t="s">
        <v>124</v>
      </c>
      <c r="F976" t="s">
        <v>1</v>
      </c>
      <c r="G976" s="67">
        <f>VLOOKUP($A977,Detail,'Data Setup-for-Lookup'!C$1,FALSE)</f>
        <v>1812.32</v>
      </c>
      <c r="H976" s="67">
        <f>VLOOKUP($A976,DetailOct,'Data Setup-for-Lookup'!$C$1,FALSE)</f>
        <v>1917.6</v>
      </c>
      <c r="I976" s="67"/>
      <c r="J976" s="67"/>
      <c r="K976" s="67">
        <f>VLOOKUP($A976,DetailApr,'Data Setup-for-Lookup'!C$1,FALSE)</f>
        <v>1592.25</v>
      </c>
    </row>
    <row r="977" spans="1:11" ht="15.75" x14ac:dyDescent="0.3">
      <c r="A977" t="s">
        <v>64</v>
      </c>
      <c r="B977">
        <v>55</v>
      </c>
      <c r="C977" t="s">
        <v>136</v>
      </c>
      <c r="D977" t="s">
        <v>121</v>
      </c>
      <c r="E977" t="s">
        <v>124</v>
      </c>
      <c r="F977" t="s">
        <v>12</v>
      </c>
      <c r="G977" s="67">
        <f>VLOOKUP($A978,Detail,'Data Setup-for-Lookup'!D$1,FALSE)</f>
        <v>723.8</v>
      </c>
      <c r="H977" s="67">
        <f>VLOOKUP($A978,DetailOct,'Data Setup-for-Lookup'!$D$1,FALSE)</f>
        <v>727.11</v>
      </c>
      <c r="I977" s="67"/>
      <c r="J977" s="67"/>
      <c r="K977" s="67">
        <f>VLOOKUP($A977,DetailApr,'Data Setup-for-Lookup'!D$1,FALSE)</f>
        <v>602.28</v>
      </c>
    </row>
    <row r="978" spans="1:11" ht="15.75" x14ac:dyDescent="0.3">
      <c r="A978" t="s">
        <v>64</v>
      </c>
      <c r="B978">
        <v>55</v>
      </c>
      <c r="C978" t="s">
        <v>136</v>
      </c>
      <c r="D978" t="s">
        <v>121</v>
      </c>
      <c r="E978" t="s">
        <v>124</v>
      </c>
      <c r="F978" t="s">
        <v>13</v>
      </c>
      <c r="G978" s="67">
        <f>VLOOKUP($A979,Detail,'Data Setup-for-Lookup'!E$1,FALSE)</f>
        <v>40.81</v>
      </c>
      <c r="H978" s="67">
        <f>VLOOKUP($A979,DetailOct,'Data Setup-for-Lookup'!$E$1,FALSE)</f>
        <v>3.68</v>
      </c>
      <c r="I978" s="67"/>
      <c r="J978" s="67"/>
      <c r="K978" s="67">
        <f>VLOOKUP($A978,DetailApr,'Data Setup-for-Lookup'!E$1,FALSE)</f>
        <v>10.61</v>
      </c>
    </row>
    <row r="979" spans="1:11" ht="15.75" x14ac:dyDescent="0.3">
      <c r="A979" t="s">
        <v>64</v>
      </c>
      <c r="B979">
        <v>55</v>
      </c>
      <c r="C979" t="s">
        <v>136</v>
      </c>
      <c r="D979" t="s">
        <v>121</v>
      </c>
      <c r="E979" t="s">
        <v>124</v>
      </c>
      <c r="F979" t="s">
        <v>75</v>
      </c>
      <c r="G979" s="67">
        <f>VLOOKUP($A980,Detail,'Data Setup-for-Lookup'!F$1,FALSE)</f>
        <v>1023.22</v>
      </c>
      <c r="H979" s="67">
        <f>VLOOKUP($A980,DetailOct,'Data Setup-for-Lookup'!$F$1,FALSE)</f>
        <v>1019.54</v>
      </c>
      <c r="I979" s="67"/>
      <c r="J979" s="67"/>
      <c r="K979" s="67">
        <f>VLOOKUP($A979,DetailApr,'Data Setup-for-Lookup'!F$1,FALSE)</f>
        <v>1108.1199999999999</v>
      </c>
    </row>
    <row r="980" spans="1:11" ht="15.75" x14ac:dyDescent="0.3">
      <c r="A980" t="s">
        <v>64</v>
      </c>
      <c r="B980">
        <v>55</v>
      </c>
      <c r="C980" t="s">
        <v>136</v>
      </c>
      <c r="D980" t="s">
        <v>121</v>
      </c>
      <c r="E980" t="s">
        <v>2</v>
      </c>
      <c r="F980" t="s">
        <v>125</v>
      </c>
      <c r="G980" s="67">
        <f>VLOOKUP($A980,Detail,'Data Setup-for-Lookup'!$G$1,FALSE)</f>
        <v>9030</v>
      </c>
      <c r="H980" s="67">
        <f>VLOOKUP($A980,DetailOct,'Data Setup-for-Lookup'!$G$1,FALSE)</f>
        <v>7815</v>
      </c>
      <c r="I980" s="67"/>
      <c r="J980" s="67"/>
      <c r="K980" s="67">
        <f>VLOOKUP($A980,DetailApr,'Data Setup-for-Lookup'!G$1,FALSE)</f>
        <v>6330</v>
      </c>
    </row>
    <row r="981" spans="1:11" ht="15.75" x14ac:dyDescent="0.3">
      <c r="A981" t="s">
        <v>64</v>
      </c>
      <c r="B981">
        <v>55</v>
      </c>
      <c r="C981" t="s">
        <v>136</v>
      </c>
      <c r="D981" t="s">
        <v>121</v>
      </c>
      <c r="E981" t="s">
        <v>2</v>
      </c>
      <c r="F981" t="s">
        <v>126</v>
      </c>
      <c r="G981" s="67">
        <f>VLOOKUP($A981,Detail,'Data Setup-for-Lookup'!$H$1,FALSE)</f>
        <v>2130</v>
      </c>
      <c r="H981" s="67">
        <f>VLOOKUP($A981,DetailOct,'Data Setup-for-Lookup'!$H$1,FALSE)</f>
        <v>1770</v>
      </c>
      <c r="I981" s="67"/>
      <c r="J981" s="67"/>
      <c r="K981" s="67">
        <f>VLOOKUP($A981,DetailApr,'Data Setup-for-Lookup'!H$1,FALSE)</f>
        <v>1470</v>
      </c>
    </row>
    <row r="982" spans="1:11" ht="15.75" x14ac:dyDescent="0.3">
      <c r="A982" t="s">
        <v>64</v>
      </c>
      <c r="B982">
        <v>55</v>
      </c>
      <c r="C982" t="s">
        <v>136</v>
      </c>
      <c r="D982" t="s">
        <v>121</v>
      </c>
      <c r="E982" t="s">
        <v>2</v>
      </c>
      <c r="F982" t="s">
        <v>127</v>
      </c>
      <c r="G982" s="67">
        <f>VLOOKUP($A982,Detail,'Data Setup-for-Lookup'!$I$1,FALSE)</f>
        <v>2055</v>
      </c>
      <c r="H982" s="67">
        <f>VLOOKUP($A982,DetailOct,'Data Setup-for-Lookup'!$I$1,FALSE)</f>
        <v>630</v>
      </c>
      <c r="I982" s="67"/>
      <c r="J982" s="67"/>
      <c r="K982" s="67">
        <f>VLOOKUP($A982,DetailApr,'Data Setup-for-Lookup'!I$1,FALSE)</f>
        <v>885</v>
      </c>
    </row>
    <row r="983" spans="1:11" ht="15.75" x14ac:dyDescent="0.3">
      <c r="A983" t="s">
        <v>64</v>
      </c>
      <c r="B983">
        <v>55</v>
      </c>
      <c r="C983" t="s">
        <v>136</v>
      </c>
      <c r="D983" t="s">
        <v>121</v>
      </c>
      <c r="E983" t="s">
        <v>2</v>
      </c>
      <c r="F983" t="s">
        <v>128</v>
      </c>
      <c r="G983" s="67">
        <f>VLOOKUP($A983,Detail,'Data Setup-for-Lookup'!$J$1,FALSE)</f>
        <v>600</v>
      </c>
      <c r="H983" s="67">
        <f>VLOOKUP($A983,DetailOct,'Data Setup-for-Lookup'!$J$1,FALSE)</f>
        <v>0</v>
      </c>
      <c r="I983" s="67"/>
      <c r="J983" s="67"/>
      <c r="K983" s="67">
        <f>VLOOKUP($A983,DetailApr,'Data Setup-for-Lookup'!J$1,FALSE)</f>
        <v>1035</v>
      </c>
    </row>
    <row r="984" spans="1:11" ht="15.75" x14ac:dyDescent="0.3">
      <c r="A984" t="s">
        <v>64</v>
      </c>
      <c r="B984">
        <v>55</v>
      </c>
      <c r="C984" t="s">
        <v>136</v>
      </c>
      <c r="D984" t="s">
        <v>121</v>
      </c>
      <c r="E984" t="s">
        <v>2</v>
      </c>
      <c r="F984" t="s">
        <v>129</v>
      </c>
      <c r="G984" s="67">
        <f>VLOOKUP($A984,Detail,'Data Setup-for-Lookup'!$K$1,FALSE)</f>
        <v>0</v>
      </c>
      <c r="H984" s="67">
        <f>VLOOKUP($A984,DetailOct,'Data Setup-for-Lookup'!$K$1,FALSE)</f>
        <v>0</v>
      </c>
      <c r="I984" s="67"/>
      <c r="J984" s="67"/>
      <c r="K984" s="67">
        <f>VLOOKUP($A984,DetailApr,'Data Setup-for-Lookup'!K$1,FALSE)</f>
        <v>0</v>
      </c>
    </row>
    <row r="985" spans="1:11" ht="15.75" x14ac:dyDescent="0.3">
      <c r="A985" t="s">
        <v>64</v>
      </c>
      <c r="B985">
        <v>55</v>
      </c>
      <c r="C985" t="s">
        <v>136</v>
      </c>
      <c r="D985" t="s">
        <v>121</v>
      </c>
      <c r="E985" t="s">
        <v>2</v>
      </c>
      <c r="F985" t="s">
        <v>130</v>
      </c>
      <c r="G985" s="67">
        <f>VLOOKUP($A985,Detail,'Data Setup-for-Lookup'!$L$1,FALSE)</f>
        <v>0</v>
      </c>
      <c r="H985" s="67">
        <f>VLOOKUP($A985,DetailOct,'Data Setup-for-Lookup'!$L$1,FALSE)</f>
        <v>0</v>
      </c>
      <c r="I985" s="67"/>
      <c r="J985" s="67"/>
      <c r="K985" s="67">
        <f>VLOOKUP($A985,DetailApr,'Data Setup-for-Lookup'!L$1,FALSE)</f>
        <v>0</v>
      </c>
    </row>
    <row r="986" spans="1:11" ht="15.75" x14ac:dyDescent="0.3">
      <c r="A986" t="s">
        <v>64</v>
      </c>
      <c r="B986">
        <v>55</v>
      </c>
      <c r="C986" t="s">
        <v>136</v>
      </c>
      <c r="D986" t="s">
        <v>121</v>
      </c>
      <c r="E986" t="s">
        <v>2</v>
      </c>
      <c r="F986" t="s">
        <v>131</v>
      </c>
      <c r="G986" s="67">
        <f>VLOOKUP($A986,Detail,'Data Setup-for-Lookup'!$M$1,FALSE)</f>
        <v>0</v>
      </c>
      <c r="H986" s="67">
        <f>VLOOKUP($A986,DetailOct,'Data Setup-for-Lookup'!$M$1,FALSE)</f>
        <v>0</v>
      </c>
      <c r="I986" s="67"/>
      <c r="J986" s="67"/>
      <c r="K986" s="67">
        <f>VLOOKUP($A986,DetailApr,'Data Setup-for-Lookup'!M$1,FALSE)</f>
        <v>0</v>
      </c>
    </row>
    <row r="987" spans="1:11" ht="15.75" x14ac:dyDescent="0.3">
      <c r="A987" t="s">
        <v>64</v>
      </c>
      <c r="B987">
        <v>55</v>
      </c>
      <c r="C987" t="s">
        <v>136</v>
      </c>
      <c r="D987" t="s">
        <v>121</v>
      </c>
      <c r="E987" t="s">
        <v>2</v>
      </c>
      <c r="F987" t="s">
        <v>132</v>
      </c>
      <c r="G987" s="67">
        <f>VLOOKUP($A987,Detail,'Data Setup-for-Lookup'!$N$1,FALSE)</f>
        <v>1439.71</v>
      </c>
      <c r="H987" s="67">
        <f>VLOOKUP($A987,DetailOct,'Data Setup-for-Lookup'!$N$1,FALSE)</f>
        <v>576.34</v>
      </c>
      <c r="I987" s="67"/>
      <c r="J987" s="67"/>
      <c r="K987" s="67">
        <f>VLOOKUP($A987,DetailApr,'Data Setup-for-Lookup'!N$1,FALSE)</f>
        <v>525.83000000000004</v>
      </c>
    </row>
    <row r="988" spans="1:11" ht="15.75" x14ac:dyDescent="0.3">
      <c r="A988" t="s">
        <v>64</v>
      </c>
      <c r="B988">
        <v>55</v>
      </c>
      <c r="C988" t="s">
        <v>136</v>
      </c>
      <c r="D988" t="s">
        <v>121</v>
      </c>
      <c r="E988" t="s">
        <v>2</v>
      </c>
      <c r="F988" t="s">
        <v>133</v>
      </c>
      <c r="G988" s="67">
        <f>VLOOKUP($A988,Detail,'Data Setup-for-Lookup'!$O$1,FALSE)</f>
        <v>37.86</v>
      </c>
      <c r="H988" s="67">
        <f>VLOOKUP($A988,DetailOct,'Data Setup-for-Lookup'!$O$1,FALSE)</f>
        <v>0</v>
      </c>
      <c r="I988" s="67"/>
      <c r="J988" s="67"/>
      <c r="K988" s="67">
        <f>VLOOKUP($A988,DetailApr,'Data Setup-for-Lookup'!O$1,FALSE)</f>
        <v>90.12</v>
      </c>
    </row>
    <row r="989" spans="1:11" ht="15.75" x14ac:dyDescent="0.3">
      <c r="A989" t="s">
        <v>64</v>
      </c>
      <c r="B989">
        <v>55</v>
      </c>
      <c r="C989" t="s">
        <v>136</v>
      </c>
      <c r="D989" t="s">
        <v>121</v>
      </c>
      <c r="E989" t="s">
        <v>2</v>
      </c>
      <c r="F989" t="s">
        <v>134</v>
      </c>
      <c r="G989" s="67">
        <f>VLOOKUP($A989,Detail,'Data Setup-for-Lookup'!$P$1,FALSE)</f>
        <v>182.77</v>
      </c>
      <c r="H989" s="67">
        <f>VLOOKUP($A989,DetailOct,'Data Setup-for-Lookup'!$P$1,FALSE)</f>
        <v>32.47</v>
      </c>
      <c r="I989" s="67"/>
      <c r="J989" s="67"/>
      <c r="K989" s="67">
        <f>VLOOKUP($A989,DetailApr,'Data Setup-for-Lookup'!P$1,FALSE)</f>
        <v>119.94</v>
      </c>
    </row>
    <row r="990" spans="1:11" ht="15.75" x14ac:dyDescent="0.3">
      <c r="A990" t="s">
        <v>64</v>
      </c>
      <c r="B990">
        <v>55</v>
      </c>
      <c r="C990" t="s">
        <v>136</v>
      </c>
      <c r="D990" t="s">
        <v>121</v>
      </c>
      <c r="E990" t="s">
        <v>2</v>
      </c>
      <c r="F990" t="s">
        <v>10</v>
      </c>
      <c r="G990" s="67">
        <f>VLOOKUP($A990,Detail,'Data Setup-for-Lookup'!$Q$1,FALSE)</f>
        <v>0</v>
      </c>
      <c r="H990" s="67">
        <f>VLOOKUP($A990,DetailOct,'Data Setup-for-Lookup'!$Q$1,FALSE)</f>
        <v>0</v>
      </c>
      <c r="I990" s="67"/>
      <c r="J990" s="67"/>
      <c r="K990" s="67">
        <f>VLOOKUP($A990,DetailApr,'Data Setup-for-Lookup'!Q$1,FALSE)</f>
        <v>0</v>
      </c>
    </row>
    <row r="991" spans="1:11" ht="15.75" x14ac:dyDescent="0.3">
      <c r="A991" t="s">
        <v>64</v>
      </c>
      <c r="B991">
        <v>55</v>
      </c>
      <c r="C991" t="s">
        <v>136</v>
      </c>
      <c r="D991" t="s">
        <v>121</v>
      </c>
      <c r="E991" t="s">
        <v>135</v>
      </c>
      <c r="F991" t="s">
        <v>123</v>
      </c>
      <c r="G991" s="67">
        <f>VLOOKUP($A991,Detail,'Data Setup-for-Lookup'!$R$1,FALSE)</f>
        <v>15475.34</v>
      </c>
      <c r="H991" s="67">
        <f>VLOOKUP($A991,DetailOct,'Data Setup-for-Lookup'!$R$1,FALSE)</f>
        <v>10823.81</v>
      </c>
      <c r="I991" s="67"/>
      <c r="J991" s="67"/>
      <c r="K991" s="67">
        <f>VLOOKUP($A991,DetailApr,'Data Setup-for-Lookup'!R$1,FALSE)</f>
        <v>10455.89</v>
      </c>
    </row>
    <row r="992" spans="1:11" ht="15.75" x14ac:dyDescent="0.3">
      <c r="A992" t="s">
        <v>64</v>
      </c>
      <c r="B992">
        <v>55</v>
      </c>
      <c r="C992" t="s">
        <v>136</v>
      </c>
      <c r="D992" t="s">
        <v>186</v>
      </c>
      <c r="E992" t="s">
        <v>187</v>
      </c>
      <c r="F992" t="s">
        <v>123</v>
      </c>
      <c r="G992" s="67">
        <f>VLOOKUP($A992,Detail,'Data Setup-for-Lookup'!$S$1,FALSE)</f>
        <v>31580.16</v>
      </c>
      <c r="H992" s="67">
        <f>VLOOKUP($A992,DetailOct,'Data Setup-for-Lookup'!$S$1,FALSE)</f>
        <v>7632.4</v>
      </c>
      <c r="I992" s="67">
        <f>VLOOKUP($A992,DetailJan,'Data Setup-for-Lookup'!$S$1,FALSE)</f>
        <v>74015.48</v>
      </c>
      <c r="J992" s="67">
        <f>VLOOKUP($A992,DetailApr,'Data Setup-for-Lookup'!$S$1,FALSE)</f>
        <v>30262.793933214274</v>
      </c>
      <c r="K992" s="67">
        <f>VLOOKUP($A992,DetailApr,'Data Setup-for-Lookup'!S$1,FALSE)</f>
        <v>30262.793933214274</v>
      </c>
    </row>
    <row r="993" spans="1:11" ht="15.75" x14ac:dyDescent="0.3">
      <c r="A993" t="s">
        <v>77</v>
      </c>
      <c r="B993">
        <v>56</v>
      </c>
      <c r="C993" t="s">
        <v>136</v>
      </c>
      <c r="D993" t="s">
        <v>121</v>
      </c>
      <c r="E993" t="s">
        <v>122</v>
      </c>
      <c r="F993" t="s">
        <v>123</v>
      </c>
      <c r="G993" s="67">
        <f>VLOOKUP($A994,Detail,'Data Setup-for-Lookup'!B$1,FALSE)</f>
        <v>42745.55</v>
      </c>
      <c r="H993" s="67">
        <f>VLOOKUP($A993,DetailOct,'Data Setup-for-Lookup'!B$1,FALSE)</f>
        <v>32051.72</v>
      </c>
      <c r="I993" s="67"/>
      <c r="J993" s="67"/>
      <c r="K993" s="67">
        <f>VLOOKUP($A993,DetailApr,'Data Setup-for-Lookup'!B$1,FALSE)</f>
        <v>46697.8</v>
      </c>
    </row>
    <row r="994" spans="1:11" ht="15.75" x14ac:dyDescent="0.3">
      <c r="A994" t="s">
        <v>77</v>
      </c>
      <c r="B994">
        <v>56</v>
      </c>
      <c r="C994" t="s">
        <v>136</v>
      </c>
      <c r="D994" t="s">
        <v>121</v>
      </c>
      <c r="E994" t="s">
        <v>124</v>
      </c>
      <c r="F994" t="s">
        <v>1</v>
      </c>
      <c r="G994" s="67">
        <f>VLOOKUP($A995,Detail,'Data Setup-for-Lookup'!C$1,FALSE)</f>
        <v>14991.69</v>
      </c>
      <c r="H994" s="67">
        <f>VLOOKUP($A994,DetailOct,'Data Setup-for-Lookup'!$C$1,FALSE)</f>
        <v>13471.39</v>
      </c>
      <c r="I994" s="67"/>
      <c r="J994" s="67"/>
      <c r="K994" s="67">
        <f>VLOOKUP($A994,DetailApr,'Data Setup-for-Lookup'!C$1,FALSE)</f>
        <v>9140</v>
      </c>
    </row>
    <row r="995" spans="1:11" ht="15.75" x14ac:dyDescent="0.3">
      <c r="A995" t="s">
        <v>77</v>
      </c>
      <c r="B995">
        <v>56</v>
      </c>
      <c r="C995" t="s">
        <v>136</v>
      </c>
      <c r="D995" t="s">
        <v>121</v>
      </c>
      <c r="E995" t="s">
        <v>124</v>
      </c>
      <c r="F995" t="s">
        <v>12</v>
      </c>
      <c r="G995" s="67">
        <f>VLOOKUP($A996,Detail,'Data Setup-for-Lookup'!D$1,FALSE)</f>
        <v>600</v>
      </c>
      <c r="H995" s="67">
        <f>VLOOKUP($A996,DetailOct,'Data Setup-for-Lookup'!$D$1,FALSE)</f>
        <v>0</v>
      </c>
      <c r="I995" s="67"/>
      <c r="J995" s="67"/>
      <c r="K995" s="67">
        <f>VLOOKUP($A995,DetailApr,'Data Setup-for-Lookup'!D$1,FALSE)</f>
        <v>0</v>
      </c>
    </row>
    <row r="996" spans="1:11" ht="15.75" x14ac:dyDescent="0.3">
      <c r="A996" t="s">
        <v>77</v>
      </c>
      <c r="B996">
        <v>56</v>
      </c>
      <c r="C996" t="s">
        <v>136</v>
      </c>
      <c r="D996" t="s">
        <v>121</v>
      </c>
      <c r="E996" t="s">
        <v>124</v>
      </c>
      <c r="F996" t="s">
        <v>13</v>
      </c>
      <c r="G996" s="67">
        <f>VLOOKUP($A997,Detail,'Data Setup-for-Lookup'!E$1,FALSE)</f>
        <v>513.88</v>
      </c>
      <c r="H996" s="67">
        <f>VLOOKUP($A997,DetailOct,'Data Setup-for-Lookup'!$E$1,FALSE)</f>
        <v>321.51</v>
      </c>
      <c r="I996" s="67"/>
      <c r="J996" s="67"/>
      <c r="K996" s="67">
        <f>VLOOKUP($A996,DetailApr,'Data Setup-for-Lookup'!E$1,FALSE)</f>
        <v>59.22</v>
      </c>
    </row>
    <row r="997" spans="1:11" ht="15.75" x14ac:dyDescent="0.3">
      <c r="A997" t="s">
        <v>77</v>
      </c>
      <c r="B997">
        <v>56</v>
      </c>
      <c r="C997" t="s">
        <v>136</v>
      </c>
      <c r="D997" t="s">
        <v>121</v>
      </c>
      <c r="E997" t="s">
        <v>124</v>
      </c>
      <c r="F997" t="s">
        <v>75</v>
      </c>
      <c r="G997" s="67">
        <f>VLOOKUP($A998,Detail,'Data Setup-for-Lookup'!F$1,FALSE)</f>
        <v>59.68</v>
      </c>
      <c r="H997" s="67">
        <f>VLOOKUP($A998,DetailOct,'Data Setup-for-Lookup'!$F$1,FALSE)</f>
        <v>1783.54</v>
      </c>
      <c r="I997" s="67"/>
      <c r="J997" s="67"/>
      <c r="K997" s="67">
        <f>VLOOKUP($A997,DetailApr,'Data Setup-for-Lookup'!F$1,FALSE)</f>
        <v>2396.5</v>
      </c>
    </row>
    <row r="998" spans="1:11" ht="15.75" x14ac:dyDescent="0.3">
      <c r="A998" t="s">
        <v>77</v>
      </c>
      <c r="B998">
        <v>56</v>
      </c>
      <c r="C998" t="s">
        <v>136</v>
      </c>
      <c r="D998" t="s">
        <v>121</v>
      </c>
      <c r="E998" t="s">
        <v>2</v>
      </c>
      <c r="F998" t="s">
        <v>125</v>
      </c>
      <c r="G998" s="67">
        <f>VLOOKUP($A998,Detail,'Data Setup-for-Lookup'!$G$1,FALSE)</f>
        <v>43560</v>
      </c>
      <c r="H998" s="67">
        <f>VLOOKUP($A998,DetailOct,'Data Setup-for-Lookup'!$G$1,FALSE)</f>
        <v>28605</v>
      </c>
      <c r="I998" s="67"/>
      <c r="J998" s="67"/>
      <c r="K998" s="67">
        <f>VLOOKUP($A998,DetailApr,'Data Setup-for-Lookup'!G$1,FALSE)</f>
        <v>29910</v>
      </c>
    </row>
    <row r="999" spans="1:11" ht="15.75" x14ac:dyDescent="0.3">
      <c r="A999" t="s">
        <v>77</v>
      </c>
      <c r="B999">
        <v>56</v>
      </c>
      <c r="C999" t="s">
        <v>136</v>
      </c>
      <c r="D999" t="s">
        <v>121</v>
      </c>
      <c r="E999" t="s">
        <v>2</v>
      </c>
      <c r="F999" t="s">
        <v>126</v>
      </c>
      <c r="G999" s="67">
        <f>VLOOKUP($A999,Detail,'Data Setup-for-Lookup'!$H$1,FALSE)</f>
        <v>1950</v>
      </c>
      <c r="H999" s="67">
        <f>VLOOKUP($A999,DetailOct,'Data Setup-for-Lookup'!$H$1,FALSE)</f>
        <v>9480</v>
      </c>
      <c r="I999" s="67"/>
      <c r="J999" s="67"/>
      <c r="K999" s="67">
        <f>VLOOKUP($A999,DetailApr,'Data Setup-for-Lookup'!H$1,FALSE)</f>
        <v>1350</v>
      </c>
    </row>
    <row r="1000" spans="1:11" ht="15.75" x14ac:dyDescent="0.3">
      <c r="A1000" t="s">
        <v>77</v>
      </c>
      <c r="B1000">
        <v>56</v>
      </c>
      <c r="C1000" t="s">
        <v>136</v>
      </c>
      <c r="D1000" t="s">
        <v>121</v>
      </c>
      <c r="E1000" t="s">
        <v>2</v>
      </c>
      <c r="F1000" t="s">
        <v>127</v>
      </c>
      <c r="G1000" s="67">
        <f>VLOOKUP($A1000,Detail,'Data Setup-for-Lookup'!$I$1,FALSE)</f>
        <v>0</v>
      </c>
      <c r="H1000" s="67">
        <f>VLOOKUP($A1000,DetailOct,'Data Setup-for-Lookup'!$I$1,FALSE)</f>
        <v>0</v>
      </c>
      <c r="I1000" s="67"/>
      <c r="J1000" s="67"/>
      <c r="K1000" s="67">
        <f>VLOOKUP($A1000,DetailApr,'Data Setup-for-Lookup'!I$1,FALSE)</f>
        <v>0</v>
      </c>
    </row>
    <row r="1001" spans="1:11" ht="15.75" x14ac:dyDescent="0.3">
      <c r="A1001" t="s">
        <v>77</v>
      </c>
      <c r="B1001">
        <v>56</v>
      </c>
      <c r="C1001" t="s">
        <v>136</v>
      </c>
      <c r="D1001" t="s">
        <v>121</v>
      </c>
      <c r="E1001" t="s">
        <v>2</v>
      </c>
      <c r="F1001" t="s">
        <v>128</v>
      </c>
      <c r="G1001" s="67">
        <f>VLOOKUP($A1001,Detail,'Data Setup-for-Lookup'!$J$1,FALSE)</f>
        <v>795</v>
      </c>
      <c r="H1001" s="67">
        <f>VLOOKUP($A1001,DetailOct,'Data Setup-for-Lookup'!$J$1,FALSE)</f>
        <v>0</v>
      </c>
      <c r="I1001" s="67"/>
      <c r="J1001" s="67"/>
      <c r="K1001" s="67">
        <f>VLOOKUP($A1001,DetailApr,'Data Setup-for-Lookup'!J$1,FALSE)</f>
        <v>720</v>
      </c>
    </row>
    <row r="1002" spans="1:11" ht="15.75" x14ac:dyDescent="0.3">
      <c r="A1002" t="s">
        <v>77</v>
      </c>
      <c r="B1002">
        <v>56</v>
      </c>
      <c r="C1002" t="s">
        <v>136</v>
      </c>
      <c r="D1002" t="s">
        <v>121</v>
      </c>
      <c r="E1002" t="s">
        <v>2</v>
      </c>
      <c r="F1002" t="s">
        <v>129</v>
      </c>
      <c r="G1002" s="67">
        <f>VLOOKUP($A1002,Detail,'Data Setup-for-Lookup'!$K$1,FALSE)</f>
        <v>0</v>
      </c>
      <c r="H1002" s="67">
        <f>VLOOKUP($A1002,DetailOct,'Data Setup-for-Lookup'!$K$1,FALSE)</f>
        <v>0</v>
      </c>
      <c r="I1002" s="67"/>
      <c r="J1002" s="67"/>
      <c r="K1002" s="67">
        <f>VLOOKUP($A1002,DetailApr,'Data Setup-for-Lookup'!K$1,FALSE)</f>
        <v>0</v>
      </c>
    </row>
    <row r="1003" spans="1:11" ht="15.75" x14ac:dyDescent="0.3">
      <c r="A1003" t="s">
        <v>77</v>
      </c>
      <c r="B1003">
        <v>56</v>
      </c>
      <c r="C1003" t="s">
        <v>136</v>
      </c>
      <c r="D1003" t="s">
        <v>121</v>
      </c>
      <c r="E1003" t="s">
        <v>2</v>
      </c>
      <c r="F1003" t="s">
        <v>130</v>
      </c>
      <c r="G1003" s="67">
        <f>VLOOKUP($A1003,Detail,'Data Setup-for-Lookup'!$L$1,FALSE)</f>
        <v>0</v>
      </c>
      <c r="H1003" s="67">
        <f>VLOOKUP($A1003,DetailOct,'Data Setup-for-Lookup'!$L$1,FALSE)</f>
        <v>0</v>
      </c>
      <c r="I1003" s="67"/>
      <c r="J1003" s="67"/>
      <c r="K1003" s="67">
        <f>VLOOKUP($A1003,DetailApr,'Data Setup-for-Lookup'!L$1,FALSE)</f>
        <v>0</v>
      </c>
    </row>
    <row r="1004" spans="1:11" ht="15.75" x14ac:dyDescent="0.3">
      <c r="A1004" t="s">
        <v>77</v>
      </c>
      <c r="B1004">
        <v>56</v>
      </c>
      <c r="C1004" t="s">
        <v>136</v>
      </c>
      <c r="D1004" t="s">
        <v>121</v>
      </c>
      <c r="E1004" t="s">
        <v>2</v>
      </c>
      <c r="F1004" t="s">
        <v>131</v>
      </c>
      <c r="G1004" s="67">
        <f>VLOOKUP($A1004,Detail,'Data Setup-for-Lookup'!$M$1,FALSE)</f>
        <v>0</v>
      </c>
      <c r="H1004" s="67">
        <f>VLOOKUP($A1004,DetailOct,'Data Setup-for-Lookup'!$M$1,FALSE)</f>
        <v>0</v>
      </c>
      <c r="I1004" s="67"/>
      <c r="J1004" s="67"/>
      <c r="K1004" s="67">
        <f>VLOOKUP($A1004,DetailApr,'Data Setup-for-Lookup'!M$1,FALSE)</f>
        <v>0</v>
      </c>
    </row>
    <row r="1005" spans="1:11" ht="15.75" x14ac:dyDescent="0.3">
      <c r="A1005" t="s">
        <v>77</v>
      </c>
      <c r="B1005">
        <v>56</v>
      </c>
      <c r="C1005" t="s">
        <v>136</v>
      </c>
      <c r="D1005" t="s">
        <v>121</v>
      </c>
      <c r="E1005" t="s">
        <v>2</v>
      </c>
      <c r="F1005" t="s">
        <v>132</v>
      </c>
      <c r="G1005" s="67">
        <f>VLOOKUP($A1005,Detail,'Data Setup-for-Lookup'!$N$1,FALSE)</f>
        <v>297.79000000000002</v>
      </c>
      <c r="H1005" s="67">
        <f>VLOOKUP($A1005,DetailOct,'Data Setup-for-Lookup'!$N$1,FALSE)</f>
        <v>430.34</v>
      </c>
      <c r="I1005" s="67"/>
      <c r="J1005" s="67"/>
      <c r="K1005" s="67">
        <f>VLOOKUP($A1005,DetailApr,'Data Setup-for-Lookup'!N$1,FALSE)</f>
        <v>419.71</v>
      </c>
    </row>
    <row r="1006" spans="1:11" ht="15.75" x14ac:dyDescent="0.3">
      <c r="A1006" t="s">
        <v>77</v>
      </c>
      <c r="B1006">
        <v>56</v>
      </c>
      <c r="C1006" t="s">
        <v>136</v>
      </c>
      <c r="D1006" t="s">
        <v>121</v>
      </c>
      <c r="E1006" t="s">
        <v>2</v>
      </c>
      <c r="F1006" t="s">
        <v>133</v>
      </c>
      <c r="G1006" s="67">
        <f>VLOOKUP($A1006,Detail,'Data Setup-for-Lookup'!$O$1,FALSE)</f>
        <v>0</v>
      </c>
      <c r="H1006" s="67">
        <f>VLOOKUP($A1006,DetailOct,'Data Setup-for-Lookup'!$O$1,FALSE)</f>
        <v>0</v>
      </c>
      <c r="I1006" s="67"/>
      <c r="J1006" s="67"/>
      <c r="K1006" s="67">
        <f>VLOOKUP($A1006,DetailApr,'Data Setup-for-Lookup'!O$1,FALSE)</f>
        <v>0</v>
      </c>
    </row>
    <row r="1007" spans="1:11" ht="15.75" x14ac:dyDescent="0.3">
      <c r="A1007" t="s">
        <v>77</v>
      </c>
      <c r="B1007">
        <v>56</v>
      </c>
      <c r="C1007" t="s">
        <v>136</v>
      </c>
      <c r="D1007" t="s">
        <v>121</v>
      </c>
      <c r="E1007" t="s">
        <v>2</v>
      </c>
      <c r="F1007" t="s">
        <v>134</v>
      </c>
      <c r="G1007" s="67">
        <f>VLOOKUP($A1007,Detail,'Data Setup-for-Lookup'!$P$1,FALSE)</f>
        <v>0</v>
      </c>
      <c r="H1007" s="67">
        <f>VLOOKUP($A1007,DetailOct,'Data Setup-for-Lookup'!$P$1,FALSE)</f>
        <v>0</v>
      </c>
      <c r="I1007" s="67"/>
      <c r="J1007" s="67"/>
      <c r="K1007" s="67">
        <f>VLOOKUP($A1007,DetailApr,'Data Setup-for-Lookup'!P$1,FALSE)</f>
        <v>0</v>
      </c>
    </row>
    <row r="1008" spans="1:11" ht="15.75" x14ac:dyDescent="0.3">
      <c r="A1008" t="s">
        <v>77</v>
      </c>
      <c r="B1008">
        <v>56</v>
      </c>
      <c r="C1008" t="s">
        <v>136</v>
      </c>
      <c r="D1008" t="s">
        <v>121</v>
      </c>
      <c r="E1008" t="s">
        <v>2</v>
      </c>
      <c r="F1008" t="s">
        <v>10</v>
      </c>
      <c r="G1008" s="67">
        <f>VLOOKUP($A1008,Detail,'Data Setup-for-Lookup'!$Q$1,FALSE)</f>
        <v>0</v>
      </c>
      <c r="H1008" s="67">
        <f>VLOOKUP($A1008,DetailOct,'Data Setup-for-Lookup'!$Q$1,FALSE)</f>
        <v>0</v>
      </c>
      <c r="I1008" s="67"/>
      <c r="J1008" s="67"/>
      <c r="K1008" s="67">
        <f>VLOOKUP($A1008,DetailApr,'Data Setup-for-Lookup'!Q$1,FALSE)</f>
        <v>0</v>
      </c>
    </row>
    <row r="1009" spans="1:11" ht="15.75" x14ac:dyDescent="0.3">
      <c r="A1009" t="s">
        <v>77</v>
      </c>
      <c r="B1009">
        <v>56</v>
      </c>
      <c r="C1009" t="s">
        <v>136</v>
      </c>
      <c r="D1009" t="s">
        <v>121</v>
      </c>
      <c r="E1009" t="s">
        <v>135</v>
      </c>
      <c r="F1009" t="s">
        <v>123</v>
      </c>
      <c r="G1009" s="67">
        <f>VLOOKUP($A1009,Detail,'Data Setup-for-Lookup'!$R$1,FALSE)</f>
        <v>46602.79</v>
      </c>
      <c r="H1009" s="67">
        <f>VLOOKUP($A1009,DetailOct,'Data Setup-for-Lookup'!$R$1,FALSE)</f>
        <v>38515.339999999997</v>
      </c>
      <c r="I1009" s="67"/>
      <c r="J1009" s="67"/>
      <c r="K1009" s="67">
        <f>VLOOKUP($A1009,DetailApr,'Data Setup-for-Lookup'!R$1,FALSE)</f>
        <v>32399.71</v>
      </c>
    </row>
    <row r="1010" spans="1:11" ht="15.75" x14ac:dyDescent="0.3">
      <c r="A1010" t="s">
        <v>77</v>
      </c>
      <c r="B1010">
        <v>56</v>
      </c>
      <c r="C1010" t="s">
        <v>136</v>
      </c>
      <c r="D1010" t="s">
        <v>186</v>
      </c>
      <c r="E1010" t="s">
        <v>187</v>
      </c>
      <c r="F1010" t="s">
        <v>123</v>
      </c>
      <c r="G1010" s="67">
        <f>VLOOKUP($A1010,Detail,'Data Setup-for-Lookup'!$S$1,FALSE)</f>
        <v>87930.68</v>
      </c>
      <c r="H1010" s="67">
        <f>VLOOKUP($A1010,DetailOct,'Data Setup-for-Lookup'!$S$1,FALSE)</f>
        <v>96716.42</v>
      </c>
      <c r="I1010" s="67">
        <f>VLOOKUP($A1010,DetailJan,'Data Setup-for-Lookup'!$S$1,FALSE)</f>
        <v>86760.53</v>
      </c>
      <c r="J1010" s="67">
        <f>VLOOKUP($A1010,DetailApr,'Data Setup-for-Lookup'!$S$1,FALSE)</f>
        <v>80269.376214946926</v>
      </c>
      <c r="K1010" s="67">
        <f>VLOOKUP($A1010,DetailApr,'Data Setup-for-Lookup'!S$1,FALSE)</f>
        <v>80269.376214946926</v>
      </c>
    </row>
    <row r="1011" spans="1:11" ht="15.75" x14ac:dyDescent="0.3">
      <c r="A1011" t="s">
        <v>78</v>
      </c>
      <c r="B1011">
        <v>57</v>
      </c>
      <c r="C1011" t="s">
        <v>136</v>
      </c>
      <c r="D1011" t="s">
        <v>121</v>
      </c>
      <c r="E1011" t="s">
        <v>122</v>
      </c>
      <c r="F1011" t="s">
        <v>123</v>
      </c>
      <c r="G1011" s="67">
        <f>VLOOKUP($A1012,Detail,'Data Setup-for-Lookup'!B$1,FALSE)</f>
        <v>30731.31</v>
      </c>
      <c r="H1011" s="67">
        <f>VLOOKUP($A1011,DetailOct,'Data Setup-for-Lookup'!B$1,FALSE)</f>
        <v>31302.47</v>
      </c>
      <c r="I1011" s="67"/>
      <c r="J1011" s="67"/>
      <c r="K1011" s="67">
        <f>VLOOKUP($A1011,DetailApr,'Data Setup-for-Lookup'!B$1,FALSE)</f>
        <v>28213.21</v>
      </c>
    </row>
    <row r="1012" spans="1:11" ht="15.75" x14ac:dyDescent="0.3">
      <c r="A1012" t="s">
        <v>78</v>
      </c>
      <c r="B1012">
        <v>57</v>
      </c>
      <c r="C1012" t="s">
        <v>136</v>
      </c>
      <c r="D1012" t="s">
        <v>121</v>
      </c>
      <c r="E1012" t="s">
        <v>124</v>
      </c>
      <c r="F1012" t="s">
        <v>1</v>
      </c>
      <c r="G1012" s="67">
        <f>VLOOKUP($A1013,Detail,'Data Setup-for-Lookup'!C$1,FALSE)</f>
        <v>6511.03</v>
      </c>
      <c r="H1012" s="67">
        <f>VLOOKUP($A1012,DetailOct,'Data Setup-for-Lookup'!$C$1,FALSE)</f>
        <v>5102.1400000000003</v>
      </c>
      <c r="I1012" s="67"/>
      <c r="J1012" s="67"/>
      <c r="K1012" s="67">
        <f>VLOOKUP($A1012,DetailApr,'Data Setup-for-Lookup'!C$1,FALSE)</f>
        <v>6155.41</v>
      </c>
    </row>
    <row r="1013" spans="1:11" ht="15.75" x14ac:dyDescent="0.3">
      <c r="A1013" t="s">
        <v>78</v>
      </c>
      <c r="B1013">
        <v>57</v>
      </c>
      <c r="C1013" t="s">
        <v>136</v>
      </c>
      <c r="D1013" t="s">
        <v>121</v>
      </c>
      <c r="E1013" t="s">
        <v>124</v>
      </c>
      <c r="F1013" t="s">
        <v>12</v>
      </c>
      <c r="G1013" s="67">
        <f>VLOOKUP($A1014,Detail,'Data Setup-for-Lookup'!D$1,FALSE)</f>
        <v>1972</v>
      </c>
      <c r="H1013" s="67">
        <f>VLOOKUP($A1014,DetailOct,'Data Setup-for-Lookup'!$D$1,FALSE)</f>
        <v>986</v>
      </c>
      <c r="I1013" s="67"/>
      <c r="J1013" s="67"/>
      <c r="K1013" s="67">
        <f>VLOOKUP($A1013,DetailApr,'Data Setup-for-Lookup'!D$1,FALSE)</f>
        <v>2349.0500000000002</v>
      </c>
    </row>
    <row r="1014" spans="1:11" ht="15.75" x14ac:dyDescent="0.3">
      <c r="A1014" t="s">
        <v>78</v>
      </c>
      <c r="B1014">
        <v>57</v>
      </c>
      <c r="C1014" t="s">
        <v>136</v>
      </c>
      <c r="D1014" t="s">
        <v>121</v>
      </c>
      <c r="E1014" t="s">
        <v>124</v>
      </c>
      <c r="F1014" t="s">
        <v>13</v>
      </c>
      <c r="G1014" s="67">
        <f>VLOOKUP($A1015,Detail,'Data Setup-for-Lookup'!E$1,FALSE)</f>
        <v>505.62</v>
      </c>
      <c r="H1014" s="67">
        <f>VLOOKUP($A1015,DetailOct,'Data Setup-for-Lookup'!$E$1,FALSE)</f>
        <v>49.98</v>
      </c>
      <c r="I1014" s="67"/>
      <c r="J1014" s="67"/>
      <c r="K1014" s="67">
        <f>VLOOKUP($A1014,DetailApr,'Data Setup-for-Lookup'!E$1,FALSE)</f>
        <v>62.97</v>
      </c>
    </row>
    <row r="1015" spans="1:11" ht="15.75" x14ac:dyDescent="0.3">
      <c r="A1015" t="s">
        <v>78</v>
      </c>
      <c r="B1015">
        <v>57</v>
      </c>
      <c r="C1015" t="s">
        <v>136</v>
      </c>
      <c r="D1015" t="s">
        <v>121</v>
      </c>
      <c r="E1015" t="s">
        <v>124</v>
      </c>
      <c r="F1015" t="s">
        <v>75</v>
      </c>
      <c r="G1015" s="67">
        <f>VLOOKUP($A1016,Detail,'Data Setup-for-Lookup'!F$1,FALSE)</f>
        <v>0</v>
      </c>
      <c r="H1015" s="67">
        <f>VLOOKUP($A1016,DetailOct,'Data Setup-for-Lookup'!$F$1,FALSE)</f>
        <v>0</v>
      </c>
      <c r="I1015" s="67"/>
      <c r="J1015" s="67"/>
      <c r="K1015" s="67">
        <f>VLOOKUP($A1015,DetailApr,'Data Setup-for-Lookup'!F$1,FALSE)</f>
        <v>0</v>
      </c>
    </row>
    <row r="1016" spans="1:11" ht="15.75" x14ac:dyDescent="0.3">
      <c r="A1016" t="s">
        <v>78</v>
      </c>
      <c r="B1016">
        <v>57</v>
      </c>
      <c r="C1016" t="s">
        <v>136</v>
      </c>
      <c r="D1016" t="s">
        <v>121</v>
      </c>
      <c r="E1016" t="s">
        <v>2</v>
      </c>
      <c r="F1016" t="s">
        <v>125</v>
      </c>
      <c r="G1016" s="67">
        <f>VLOOKUP($A1016,Detail,'Data Setup-for-Lookup'!$G$1,FALSE)</f>
        <v>11730</v>
      </c>
      <c r="H1016" s="67">
        <f>VLOOKUP($A1016,DetailOct,'Data Setup-for-Lookup'!$G$1,FALSE)</f>
        <v>21495</v>
      </c>
      <c r="I1016" s="67"/>
      <c r="J1016" s="67"/>
      <c r="K1016" s="67">
        <f>VLOOKUP($A1016,DetailApr,'Data Setup-for-Lookup'!G$1,FALSE)</f>
        <v>16875</v>
      </c>
    </row>
    <row r="1017" spans="1:11" ht="15.75" x14ac:dyDescent="0.3">
      <c r="A1017" t="s">
        <v>78</v>
      </c>
      <c r="B1017">
        <v>57</v>
      </c>
      <c r="C1017" t="s">
        <v>136</v>
      </c>
      <c r="D1017" t="s">
        <v>121</v>
      </c>
      <c r="E1017" t="s">
        <v>2</v>
      </c>
      <c r="F1017" t="s">
        <v>126</v>
      </c>
      <c r="G1017" s="67">
        <f>VLOOKUP($A1017,Detail,'Data Setup-for-Lookup'!$H$1,FALSE)</f>
        <v>2910</v>
      </c>
      <c r="H1017" s="67">
        <f>VLOOKUP($A1017,DetailOct,'Data Setup-for-Lookup'!$H$1,FALSE)</f>
        <v>3480</v>
      </c>
      <c r="I1017" s="67"/>
      <c r="J1017" s="67"/>
      <c r="K1017" s="67">
        <f>VLOOKUP($A1017,DetailApr,'Data Setup-for-Lookup'!H$1,FALSE)</f>
        <v>3270</v>
      </c>
    </row>
    <row r="1018" spans="1:11" ht="15.75" x14ac:dyDescent="0.3">
      <c r="A1018" t="s">
        <v>78</v>
      </c>
      <c r="B1018">
        <v>57</v>
      </c>
      <c r="C1018" t="s">
        <v>136</v>
      </c>
      <c r="D1018" t="s">
        <v>121</v>
      </c>
      <c r="E1018" t="s">
        <v>2</v>
      </c>
      <c r="F1018" t="s">
        <v>127</v>
      </c>
      <c r="G1018" s="67">
        <f>VLOOKUP($A1018,Detail,'Data Setup-for-Lookup'!$I$1,FALSE)</f>
        <v>0</v>
      </c>
      <c r="H1018" s="67">
        <f>VLOOKUP($A1018,DetailOct,'Data Setup-for-Lookup'!$I$1,FALSE)</f>
        <v>0</v>
      </c>
      <c r="I1018" s="67"/>
      <c r="J1018" s="67"/>
      <c r="K1018" s="67">
        <f>VLOOKUP($A1018,DetailApr,'Data Setup-for-Lookup'!I$1,FALSE)</f>
        <v>0</v>
      </c>
    </row>
    <row r="1019" spans="1:11" ht="15.75" x14ac:dyDescent="0.3">
      <c r="A1019" t="s">
        <v>78</v>
      </c>
      <c r="B1019">
        <v>57</v>
      </c>
      <c r="C1019" t="s">
        <v>136</v>
      </c>
      <c r="D1019" t="s">
        <v>121</v>
      </c>
      <c r="E1019" t="s">
        <v>2</v>
      </c>
      <c r="F1019" t="s">
        <v>128</v>
      </c>
      <c r="G1019" s="67">
        <f>VLOOKUP($A1019,Detail,'Data Setup-for-Lookup'!$J$1,FALSE)</f>
        <v>60</v>
      </c>
      <c r="H1019" s="67">
        <f>VLOOKUP($A1019,DetailOct,'Data Setup-for-Lookup'!$J$1,FALSE)</f>
        <v>420</v>
      </c>
      <c r="I1019" s="67"/>
      <c r="J1019" s="67"/>
      <c r="K1019" s="67">
        <f>VLOOKUP($A1019,DetailApr,'Data Setup-for-Lookup'!J$1,FALSE)</f>
        <v>135</v>
      </c>
    </row>
    <row r="1020" spans="1:11" ht="15.75" x14ac:dyDescent="0.3">
      <c r="A1020" t="s">
        <v>78</v>
      </c>
      <c r="B1020">
        <v>57</v>
      </c>
      <c r="C1020" t="s">
        <v>136</v>
      </c>
      <c r="D1020" t="s">
        <v>121</v>
      </c>
      <c r="E1020" t="s">
        <v>2</v>
      </c>
      <c r="F1020" t="s">
        <v>129</v>
      </c>
      <c r="G1020" s="67">
        <f>VLOOKUP($A1020,Detail,'Data Setup-for-Lookup'!$K$1,FALSE)</f>
        <v>390</v>
      </c>
      <c r="H1020" s="67">
        <f>VLOOKUP($A1020,DetailOct,'Data Setup-for-Lookup'!$K$1,FALSE)</f>
        <v>510</v>
      </c>
      <c r="I1020" s="67"/>
      <c r="J1020" s="67"/>
      <c r="K1020" s="67">
        <f>VLOOKUP($A1020,DetailApr,'Data Setup-for-Lookup'!K$1,FALSE)</f>
        <v>0</v>
      </c>
    </row>
    <row r="1021" spans="1:11" ht="15.75" x14ac:dyDescent="0.3">
      <c r="A1021" t="s">
        <v>78</v>
      </c>
      <c r="B1021">
        <v>57</v>
      </c>
      <c r="C1021" t="s">
        <v>136</v>
      </c>
      <c r="D1021" t="s">
        <v>121</v>
      </c>
      <c r="E1021" t="s">
        <v>2</v>
      </c>
      <c r="F1021" t="s">
        <v>130</v>
      </c>
      <c r="G1021" s="67">
        <f>VLOOKUP($A1021,Detail,'Data Setup-for-Lookup'!$L$1,FALSE)</f>
        <v>0</v>
      </c>
      <c r="H1021" s="67">
        <f>VLOOKUP($A1021,DetailOct,'Data Setup-for-Lookup'!$L$1,FALSE)</f>
        <v>0</v>
      </c>
      <c r="I1021" s="67"/>
      <c r="J1021" s="67"/>
      <c r="K1021" s="67">
        <f>VLOOKUP($A1021,DetailApr,'Data Setup-for-Lookup'!L$1,FALSE)</f>
        <v>0</v>
      </c>
    </row>
    <row r="1022" spans="1:11" ht="15.75" x14ac:dyDescent="0.3">
      <c r="A1022" t="s">
        <v>78</v>
      </c>
      <c r="B1022">
        <v>57</v>
      </c>
      <c r="C1022" t="s">
        <v>136</v>
      </c>
      <c r="D1022" t="s">
        <v>121</v>
      </c>
      <c r="E1022" t="s">
        <v>2</v>
      </c>
      <c r="F1022" t="s">
        <v>131</v>
      </c>
      <c r="G1022" s="67">
        <f>VLOOKUP($A1022,Detail,'Data Setup-for-Lookup'!$M$1,FALSE)</f>
        <v>0</v>
      </c>
      <c r="H1022" s="67">
        <f>VLOOKUP($A1022,DetailOct,'Data Setup-for-Lookup'!$M$1,FALSE)</f>
        <v>0</v>
      </c>
      <c r="I1022" s="67"/>
      <c r="J1022" s="67"/>
      <c r="K1022" s="67">
        <f>VLOOKUP($A1022,DetailApr,'Data Setup-for-Lookup'!M$1,FALSE)</f>
        <v>0</v>
      </c>
    </row>
    <row r="1023" spans="1:11" ht="15.75" x14ac:dyDescent="0.3">
      <c r="A1023" t="s">
        <v>78</v>
      </c>
      <c r="B1023">
        <v>57</v>
      </c>
      <c r="C1023" t="s">
        <v>136</v>
      </c>
      <c r="D1023" t="s">
        <v>121</v>
      </c>
      <c r="E1023" t="s">
        <v>2</v>
      </c>
      <c r="F1023" t="s">
        <v>132</v>
      </c>
      <c r="G1023" s="67">
        <f>VLOOKUP($A1023,Detail,'Data Setup-for-Lookup'!$N$1,FALSE)</f>
        <v>55.77</v>
      </c>
      <c r="H1023" s="67">
        <f>VLOOKUP($A1023,DetailOct,'Data Setup-for-Lookup'!$N$1,FALSE)</f>
        <v>65.400000000000006</v>
      </c>
      <c r="I1023" s="67"/>
      <c r="J1023" s="67"/>
      <c r="K1023" s="67">
        <f>VLOOKUP($A1023,DetailApr,'Data Setup-for-Lookup'!N$1,FALSE)</f>
        <v>132</v>
      </c>
    </row>
    <row r="1024" spans="1:11" ht="15.75" x14ac:dyDescent="0.3">
      <c r="A1024" t="s">
        <v>78</v>
      </c>
      <c r="B1024">
        <v>57</v>
      </c>
      <c r="C1024" t="s">
        <v>136</v>
      </c>
      <c r="D1024" t="s">
        <v>121</v>
      </c>
      <c r="E1024" t="s">
        <v>2</v>
      </c>
      <c r="F1024" t="s">
        <v>133</v>
      </c>
      <c r="G1024" s="67">
        <f>VLOOKUP($A1024,Detail,'Data Setup-for-Lookup'!$O$1,FALSE)</f>
        <v>0</v>
      </c>
      <c r="H1024" s="67">
        <f>VLOOKUP($A1024,DetailOct,'Data Setup-for-Lookup'!$O$1,FALSE)</f>
        <v>0</v>
      </c>
      <c r="I1024" s="67"/>
      <c r="J1024" s="67"/>
      <c r="K1024" s="67">
        <f>VLOOKUP($A1024,DetailApr,'Data Setup-for-Lookup'!O$1,FALSE)</f>
        <v>0</v>
      </c>
    </row>
    <row r="1025" spans="1:11" ht="15.75" x14ac:dyDescent="0.3">
      <c r="A1025" t="s">
        <v>78</v>
      </c>
      <c r="B1025">
        <v>57</v>
      </c>
      <c r="C1025" t="s">
        <v>136</v>
      </c>
      <c r="D1025" t="s">
        <v>121</v>
      </c>
      <c r="E1025" t="s">
        <v>2</v>
      </c>
      <c r="F1025" t="s">
        <v>134</v>
      </c>
      <c r="G1025" s="67">
        <f>VLOOKUP($A1025,Detail,'Data Setup-for-Lookup'!$P$1,FALSE)</f>
        <v>0</v>
      </c>
      <c r="H1025" s="67">
        <f>VLOOKUP($A1025,DetailOct,'Data Setup-for-Lookup'!$P$1,FALSE)</f>
        <v>0</v>
      </c>
      <c r="I1025" s="67"/>
      <c r="J1025" s="67"/>
      <c r="K1025" s="67">
        <f>VLOOKUP($A1025,DetailApr,'Data Setup-for-Lookup'!P$1,FALSE)</f>
        <v>0</v>
      </c>
    </row>
    <row r="1026" spans="1:11" ht="15.75" x14ac:dyDescent="0.3">
      <c r="A1026" t="s">
        <v>78</v>
      </c>
      <c r="B1026">
        <v>57</v>
      </c>
      <c r="C1026" t="s">
        <v>136</v>
      </c>
      <c r="D1026" t="s">
        <v>121</v>
      </c>
      <c r="E1026" t="s">
        <v>2</v>
      </c>
      <c r="F1026" t="s">
        <v>10</v>
      </c>
      <c r="G1026" s="67">
        <f>VLOOKUP($A1026,Detail,'Data Setup-for-Lookup'!$Q$1,FALSE)</f>
        <v>0</v>
      </c>
      <c r="H1026" s="67">
        <f>VLOOKUP($A1026,DetailOct,'Data Setup-for-Lookup'!$Q$1,FALSE)</f>
        <v>0</v>
      </c>
      <c r="I1026" s="67"/>
      <c r="J1026" s="67"/>
      <c r="K1026" s="67">
        <f>VLOOKUP($A1026,DetailApr,'Data Setup-for-Lookup'!Q$1,FALSE)</f>
        <v>0</v>
      </c>
    </row>
    <row r="1027" spans="1:11" ht="15.75" x14ac:dyDescent="0.3">
      <c r="A1027" t="s">
        <v>78</v>
      </c>
      <c r="B1027">
        <v>57</v>
      </c>
      <c r="C1027" t="s">
        <v>136</v>
      </c>
      <c r="D1027" t="s">
        <v>121</v>
      </c>
      <c r="E1027" t="s">
        <v>135</v>
      </c>
      <c r="F1027" t="s">
        <v>123</v>
      </c>
      <c r="G1027" s="67">
        <f>VLOOKUP($A1027,Detail,'Data Setup-for-Lookup'!$R$1,FALSE)</f>
        <v>15145.77</v>
      </c>
      <c r="H1027" s="67">
        <f>VLOOKUP($A1027,DetailOct,'Data Setup-for-Lookup'!$R$1,FALSE)</f>
        <v>25970.400000000001</v>
      </c>
      <c r="I1027" s="67"/>
      <c r="J1027" s="67"/>
      <c r="K1027" s="67">
        <f>VLOOKUP($A1027,DetailApr,'Data Setup-for-Lookup'!R$1,FALSE)</f>
        <v>20412</v>
      </c>
    </row>
    <row r="1028" spans="1:11" ht="15.75" x14ac:dyDescent="0.3">
      <c r="A1028" t="s">
        <v>78</v>
      </c>
      <c r="B1028">
        <v>57</v>
      </c>
      <c r="C1028" t="s">
        <v>136</v>
      </c>
      <c r="D1028" t="s">
        <v>186</v>
      </c>
      <c r="E1028" t="s">
        <v>187</v>
      </c>
      <c r="F1028" t="s">
        <v>123</v>
      </c>
      <c r="G1028" s="67">
        <f>VLOOKUP($A1028,Detail,'Data Setup-for-Lookup'!$S$1,FALSE)</f>
        <v>52675.56</v>
      </c>
      <c r="H1028" s="67">
        <f>VLOOKUP($A1028,DetailOct,'Data Setup-for-Lookup'!$S$1,FALSE)</f>
        <v>18143.150000000001</v>
      </c>
      <c r="I1028" s="67">
        <f>VLOOKUP($A1028,DetailJan,'Data Setup-for-Lookup'!$S$1,FALSE)</f>
        <v>99367.59</v>
      </c>
      <c r="J1028" s="67">
        <f>VLOOKUP($A1028,DetailApr,'Data Setup-for-Lookup'!$S$1,FALSE)</f>
        <v>51502.196919840782</v>
      </c>
      <c r="K1028" s="67">
        <f>VLOOKUP($A1028,DetailApr,'Data Setup-for-Lookup'!S$1,FALSE)</f>
        <v>51502.196919840782</v>
      </c>
    </row>
    <row r="1029" spans="1:11" ht="15.75" x14ac:dyDescent="0.3">
      <c r="A1029" t="s">
        <v>138</v>
      </c>
      <c r="B1029">
        <v>58</v>
      </c>
      <c r="C1029" t="s">
        <v>136</v>
      </c>
      <c r="D1029" t="s">
        <v>121</v>
      </c>
      <c r="E1029" t="s">
        <v>122</v>
      </c>
      <c r="F1029" t="s">
        <v>123</v>
      </c>
      <c r="G1029" s="67">
        <f>VLOOKUP($A1030,Detail,'Data Setup-for-Lookup'!B$1,FALSE)</f>
        <v>12292.43</v>
      </c>
      <c r="H1029" s="67">
        <f>VLOOKUP($A1029,DetailOct,'Data Setup-for-Lookup'!B$1,FALSE)</f>
        <v>9927.24</v>
      </c>
      <c r="I1029" s="67"/>
      <c r="J1029" s="67"/>
      <c r="K1029" s="67">
        <f>VLOOKUP($A1029,DetailApr,'Data Setup-for-Lookup'!B$1,FALSE)</f>
        <v>10620.52</v>
      </c>
    </row>
    <row r="1030" spans="1:11" ht="15.75" x14ac:dyDescent="0.3">
      <c r="A1030" t="s">
        <v>138</v>
      </c>
      <c r="B1030">
        <v>58</v>
      </c>
      <c r="C1030" t="s">
        <v>136</v>
      </c>
      <c r="D1030" t="s">
        <v>121</v>
      </c>
      <c r="E1030" t="s">
        <v>124</v>
      </c>
      <c r="F1030" t="s">
        <v>1</v>
      </c>
      <c r="G1030" s="67">
        <f>VLOOKUP($A1031,Detail,'Data Setup-for-Lookup'!C$1,FALSE)</f>
        <v>517.54</v>
      </c>
      <c r="H1030" s="67">
        <f>VLOOKUP($A1030,DetailOct,'Data Setup-for-Lookup'!$C$1,FALSE)</f>
        <v>601.16999999999996</v>
      </c>
      <c r="I1030" s="67"/>
      <c r="J1030" s="67"/>
      <c r="K1030" s="67">
        <f>VLOOKUP($A1030,DetailApr,'Data Setup-for-Lookup'!C$1,FALSE)</f>
        <v>806.1</v>
      </c>
    </row>
    <row r="1031" spans="1:11" ht="15.75" x14ac:dyDescent="0.3">
      <c r="A1031" t="s">
        <v>138</v>
      </c>
      <c r="B1031">
        <v>58</v>
      </c>
      <c r="C1031" t="s">
        <v>136</v>
      </c>
      <c r="D1031" t="s">
        <v>121</v>
      </c>
      <c r="E1031" t="s">
        <v>124</v>
      </c>
      <c r="F1031" t="s">
        <v>12</v>
      </c>
      <c r="G1031" s="67">
        <f>VLOOKUP($A1032,Detail,'Data Setup-for-Lookup'!D$1,FALSE)</f>
        <v>0</v>
      </c>
      <c r="H1031" s="67">
        <f>VLOOKUP($A1032,DetailOct,'Data Setup-for-Lookup'!$D$1,FALSE)</f>
        <v>0</v>
      </c>
      <c r="I1031" s="67"/>
      <c r="J1031" s="67"/>
      <c r="K1031" s="67">
        <f>VLOOKUP($A1031,DetailApr,'Data Setup-for-Lookup'!D$1,FALSE)</f>
        <v>0</v>
      </c>
    </row>
    <row r="1032" spans="1:11" ht="15.75" x14ac:dyDescent="0.3">
      <c r="A1032" t="s">
        <v>138</v>
      </c>
      <c r="B1032">
        <v>58</v>
      </c>
      <c r="C1032" t="s">
        <v>136</v>
      </c>
      <c r="D1032" t="s">
        <v>121</v>
      </c>
      <c r="E1032" t="s">
        <v>124</v>
      </c>
      <c r="F1032" t="s">
        <v>13</v>
      </c>
      <c r="G1032" s="67">
        <f>VLOOKUP($A1033,Detail,'Data Setup-for-Lookup'!E$1,FALSE)</f>
        <v>176.16</v>
      </c>
      <c r="H1032" s="67">
        <f>VLOOKUP($A1033,DetailOct,'Data Setup-for-Lookup'!$E$1,FALSE)</f>
        <v>15.95</v>
      </c>
      <c r="I1032" s="67"/>
      <c r="J1032" s="67"/>
      <c r="K1032" s="67">
        <f>VLOOKUP($A1032,DetailApr,'Data Setup-for-Lookup'!E$1,FALSE)</f>
        <v>117.92</v>
      </c>
    </row>
    <row r="1033" spans="1:11" ht="15.75" x14ac:dyDescent="0.3">
      <c r="A1033" t="s">
        <v>138</v>
      </c>
      <c r="B1033">
        <v>58</v>
      </c>
      <c r="C1033" t="s">
        <v>136</v>
      </c>
      <c r="D1033" t="s">
        <v>121</v>
      </c>
      <c r="E1033" t="s">
        <v>124</v>
      </c>
      <c r="F1033" t="s">
        <v>75</v>
      </c>
      <c r="G1033" s="67">
        <f>VLOOKUP($A1034,Detail,'Data Setup-for-Lookup'!F$1,FALSE)</f>
        <v>100</v>
      </c>
      <c r="H1033" s="67">
        <f>VLOOKUP($A1034,DetailOct,'Data Setup-for-Lookup'!$F$1,FALSE)</f>
        <v>0</v>
      </c>
      <c r="I1033" s="67"/>
      <c r="J1033" s="67"/>
      <c r="K1033" s="67">
        <f>VLOOKUP($A1033,DetailApr,'Data Setup-for-Lookup'!F$1,FALSE)</f>
        <v>0</v>
      </c>
    </row>
    <row r="1034" spans="1:11" ht="15.75" x14ac:dyDescent="0.3">
      <c r="A1034" t="s">
        <v>138</v>
      </c>
      <c r="B1034">
        <v>58</v>
      </c>
      <c r="C1034" t="s">
        <v>136</v>
      </c>
      <c r="D1034" t="s">
        <v>121</v>
      </c>
      <c r="E1034" t="s">
        <v>2</v>
      </c>
      <c r="F1034" t="s">
        <v>125</v>
      </c>
      <c r="G1034" s="67">
        <f>VLOOKUP($A1034,Detail,'Data Setup-for-Lookup'!$G$1,FALSE)</f>
        <v>3105</v>
      </c>
      <c r="H1034" s="67">
        <f>VLOOKUP($A1034,DetailOct,'Data Setup-for-Lookup'!$G$1,FALSE)</f>
        <v>3750</v>
      </c>
      <c r="I1034" s="67"/>
      <c r="J1034" s="67"/>
      <c r="K1034" s="67">
        <f>VLOOKUP($A1034,DetailApr,'Data Setup-for-Lookup'!G$1,FALSE)</f>
        <v>2325</v>
      </c>
    </row>
    <row r="1035" spans="1:11" ht="15.75" x14ac:dyDescent="0.3">
      <c r="A1035" t="s">
        <v>138</v>
      </c>
      <c r="B1035">
        <v>58</v>
      </c>
      <c r="C1035" t="s">
        <v>136</v>
      </c>
      <c r="D1035" t="s">
        <v>121</v>
      </c>
      <c r="E1035" t="s">
        <v>2</v>
      </c>
      <c r="F1035" t="s">
        <v>126</v>
      </c>
      <c r="G1035" s="67">
        <f>VLOOKUP($A1035,Detail,'Data Setup-for-Lookup'!$H$1,FALSE)</f>
        <v>1920</v>
      </c>
      <c r="H1035" s="67">
        <f>VLOOKUP($A1035,DetailOct,'Data Setup-for-Lookup'!$H$1,FALSE)</f>
        <v>450</v>
      </c>
      <c r="I1035" s="67"/>
      <c r="J1035" s="67"/>
      <c r="K1035" s="67">
        <f>VLOOKUP($A1035,DetailApr,'Data Setup-for-Lookup'!H$1,FALSE)</f>
        <v>960</v>
      </c>
    </row>
    <row r="1036" spans="1:11" ht="15.75" x14ac:dyDescent="0.3">
      <c r="A1036" t="s">
        <v>138</v>
      </c>
      <c r="B1036">
        <v>58</v>
      </c>
      <c r="C1036" t="s">
        <v>136</v>
      </c>
      <c r="D1036" t="s">
        <v>121</v>
      </c>
      <c r="E1036" t="s">
        <v>2</v>
      </c>
      <c r="F1036" t="s">
        <v>127</v>
      </c>
      <c r="G1036" s="67">
        <f>VLOOKUP($A1036,Detail,'Data Setup-for-Lookup'!$I$1,FALSE)</f>
        <v>4995</v>
      </c>
      <c r="H1036" s="67">
        <f>VLOOKUP($A1036,DetailOct,'Data Setup-for-Lookup'!$I$1,FALSE)</f>
        <v>2775</v>
      </c>
      <c r="I1036" s="67"/>
      <c r="J1036" s="67"/>
      <c r="K1036" s="67">
        <f>VLOOKUP($A1036,DetailApr,'Data Setup-for-Lookup'!I$1,FALSE)</f>
        <v>2130</v>
      </c>
    </row>
    <row r="1037" spans="1:11" ht="15.75" x14ac:dyDescent="0.3">
      <c r="A1037" t="s">
        <v>138</v>
      </c>
      <c r="B1037">
        <v>58</v>
      </c>
      <c r="C1037" t="s">
        <v>136</v>
      </c>
      <c r="D1037" t="s">
        <v>121</v>
      </c>
      <c r="E1037" t="s">
        <v>2</v>
      </c>
      <c r="F1037" t="s">
        <v>128</v>
      </c>
      <c r="G1037" s="67">
        <f>VLOOKUP($A1037,Detail,'Data Setup-for-Lookup'!$J$1,FALSE)</f>
        <v>0</v>
      </c>
      <c r="H1037" s="67">
        <f>VLOOKUP($A1037,DetailOct,'Data Setup-for-Lookup'!$J$1,FALSE)</f>
        <v>0</v>
      </c>
      <c r="I1037" s="67"/>
      <c r="J1037" s="67"/>
      <c r="K1037" s="67">
        <f>VLOOKUP($A1037,DetailApr,'Data Setup-for-Lookup'!J$1,FALSE)</f>
        <v>0</v>
      </c>
    </row>
    <row r="1038" spans="1:11" ht="15.75" x14ac:dyDescent="0.3">
      <c r="A1038" t="s">
        <v>138</v>
      </c>
      <c r="B1038">
        <v>58</v>
      </c>
      <c r="C1038" t="s">
        <v>136</v>
      </c>
      <c r="D1038" t="s">
        <v>121</v>
      </c>
      <c r="E1038" t="s">
        <v>2</v>
      </c>
      <c r="F1038" t="s">
        <v>129</v>
      </c>
      <c r="G1038" s="67">
        <f>VLOOKUP($A1038,Detail,'Data Setup-for-Lookup'!$K$1,FALSE)</f>
        <v>0</v>
      </c>
      <c r="H1038" s="67">
        <f>VLOOKUP($A1038,DetailOct,'Data Setup-for-Lookup'!$K$1,FALSE)</f>
        <v>0</v>
      </c>
      <c r="I1038" s="67"/>
      <c r="J1038" s="67"/>
      <c r="K1038" s="67">
        <f>VLOOKUP($A1038,DetailApr,'Data Setup-for-Lookup'!K$1,FALSE)</f>
        <v>0</v>
      </c>
    </row>
    <row r="1039" spans="1:11" ht="15.75" x14ac:dyDescent="0.3">
      <c r="A1039" t="s">
        <v>138</v>
      </c>
      <c r="B1039">
        <v>58</v>
      </c>
      <c r="C1039" t="s">
        <v>136</v>
      </c>
      <c r="D1039" t="s">
        <v>121</v>
      </c>
      <c r="E1039" t="s">
        <v>2</v>
      </c>
      <c r="F1039" t="s">
        <v>130</v>
      </c>
      <c r="G1039" s="67">
        <f>VLOOKUP($A1039,Detail,'Data Setup-for-Lookup'!$L$1,FALSE)</f>
        <v>0</v>
      </c>
      <c r="H1039" s="67">
        <f>VLOOKUP($A1039,DetailOct,'Data Setup-for-Lookup'!$L$1,FALSE)</f>
        <v>0</v>
      </c>
      <c r="I1039" s="67"/>
      <c r="J1039" s="67"/>
      <c r="K1039" s="67">
        <f>VLOOKUP($A1039,DetailApr,'Data Setup-for-Lookup'!L$1,FALSE)</f>
        <v>0</v>
      </c>
    </row>
    <row r="1040" spans="1:11" ht="15.75" x14ac:dyDescent="0.3">
      <c r="A1040" t="s">
        <v>138</v>
      </c>
      <c r="B1040">
        <v>58</v>
      </c>
      <c r="C1040" t="s">
        <v>136</v>
      </c>
      <c r="D1040" t="s">
        <v>121</v>
      </c>
      <c r="E1040" t="s">
        <v>2</v>
      </c>
      <c r="F1040" t="s">
        <v>131</v>
      </c>
      <c r="G1040" s="67">
        <f>VLOOKUP($A1040,Detail,'Data Setup-for-Lookup'!$M$1,FALSE)</f>
        <v>0</v>
      </c>
      <c r="H1040" s="67">
        <f>VLOOKUP($A1040,DetailOct,'Data Setup-for-Lookup'!$M$1,FALSE)</f>
        <v>0</v>
      </c>
      <c r="I1040" s="67"/>
      <c r="J1040" s="67"/>
      <c r="K1040" s="67">
        <f>VLOOKUP($A1040,DetailApr,'Data Setup-for-Lookup'!M$1,FALSE)</f>
        <v>0</v>
      </c>
    </row>
    <row r="1041" spans="1:11" ht="15.75" x14ac:dyDescent="0.3">
      <c r="A1041" t="s">
        <v>138</v>
      </c>
      <c r="B1041">
        <v>58</v>
      </c>
      <c r="C1041" t="s">
        <v>136</v>
      </c>
      <c r="D1041" t="s">
        <v>121</v>
      </c>
      <c r="E1041" t="s">
        <v>2</v>
      </c>
      <c r="F1041" t="s">
        <v>132</v>
      </c>
      <c r="G1041" s="67">
        <f>VLOOKUP($A1041,Detail,'Data Setup-for-Lookup'!$N$1,FALSE)</f>
        <v>0</v>
      </c>
      <c r="H1041" s="67">
        <f>VLOOKUP($A1041,DetailOct,'Data Setup-for-Lookup'!$N$1,FALSE)</f>
        <v>0</v>
      </c>
      <c r="I1041" s="67"/>
      <c r="J1041" s="67"/>
      <c r="K1041" s="67">
        <f>VLOOKUP($A1041,DetailApr,'Data Setup-for-Lookup'!N$1,FALSE)</f>
        <v>186.76</v>
      </c>
    </row>
    <row r="1042" spans="1:11" ht="15.75" x14ac:dyDescent="0.3">
      <c r="A1042" t="s">
        <v>138</v>
      </c>
      <c r="B1042">
        <v>58</v>
      </c>
      <c r="C1042" t="s">
        <v>136</v>
      </c>
      <c r="D1042" t="s">
        <v>121</v>
      </c>
      <c r="E1042" t="s">
        <v>2</v>
      </c>
      <c r="F1042" t="s">
        <v>133</v>
      </c>
      <c r="G1042" s="67">
        <f>VLOOKUP($A1042,Detail,'Data Setup-for-Lookup'!$O$1,FALSE)</f>
        <v>0</v>
      </c>
      <c r="H1042" s="67">
        <f>VLOOKUP($A1042,DetailOct,'Data Setup-for-Lookup'!$O$1,FALSE)</f>
        <v>0</v>
      </c>
      <c r="I1042" s="67"/>
      <c r="J1042" s="67"/>
      <c r="K1042" s="67">
        <f>VLOOKUP($A1042,DetailApr,'Data Setup-for-Lookup'!O$1,FALSE)</f>
        <v>0</v>
      </c>
    </row>
    <row r="1043" spans="1:11" ht="15.75" x14ac:dyDescent="0.3">
      <c r="A1043" t="s">
        <v>138</v>
      </c>
      <c r="B1043">
        <v>58</v>
      </c>
      <c r="C1043" t="s">
        <v>136</v>
      </c>
      <c r="D1043" t="s">
        <v>121</v>
      </c>
      <c r="E1043" t="s">
        <v>2</v>
      </c>
      <c r="F1043" t="s">
        <v>134</v>
      </c>
      <c r="G1043" s="67">
        <f>VLOOKUP($A1043,Detail,'Data Setup-for-Lookup'!$P$1,FALSE)</f>
        <v>473.72</v>
      </c>
      <c r="H1043" s="67">
        <f>VLOOKUP($A1043,DetailOct,'Data Setup-for-Lookup'!$P$1,FALSE)</f>
        <v>0</v>
      </c>
      <c r="I1043" s="67"/>
      <c r="J1043" s="67"/>
      <c r="K1043" s="67">
        <f>VLOOKUP($A1043,DetailApr,'Data Setup-for-Lookup'!P$1,FALSE)</f>
        <v>544.53</v>
      </c>
    </row>
    <row r="1044" spans="1:11" ht="15.75" x14ac:dyDescent="0.3">
      <c r="A1044" t="s">
        <v>138</v>
      </c>
      <c r="B1044">
        <v>58</v>
      </c>
      <c r="C1044" t="s">
        <v>136</v>
      </c>
      <c r="D1044" t="s">
        <v>121</v>
      </c>
      <c r="E1044" t="s">
        <v>2</v>
      </c>
      <c r="F1044" t="s">
        <v>10</v>
      </c>
      <c r="G1044" s="67">
        <f>VLOOKUP($A1044,Detail,'Data Setup-for-Lookup'!$Q$1,FALSE)</f>
        <v>0</v>
      </c>
      <c r="H1044" s="67">
        <f>VLOOKUP($A1044,DetailOct,'Data Setup-for-Lookup'!$Q$1,FALSE)</f>
        <v>0</v>
      </c>
      <c r="I1044" s="67"/>
      <c r="J1044" s="67"/>
      <c r="K1044" s="67">
        <f>VLOOKUP($A1044,DetailApr,'Data Setup-for-Lookup'!Q$1,FALSE)</f>
        <v>0</v>
      </c>
    </row>
    <row r="1045" spans="1:11" ht="15.75" x14ac:dyDescent="0.3">
      <c r="A1045" t="s">
        <v>138</v>
      </c>
      <c r="B1045">
        <v>58</v>
      </c>
      <c r="C1045" t="s">
        <v>136</v>
      </c>
      <c r="D1045" t="s">
        <v>121</v>
      </c>
      <c r="E1045" t="s">
        <v>135</v>
      </c>
      <c r="F1045" t="s">
        <v>123</v>
      </c>
      <c r="G1045" s="67">
        <f>VLOOKUP($A1045,Detail,'Data Setup-for-Lookup'!$R$1,FALSE)</f>
        <v>10493.72</v>
      </c>
      <c r="H1045" s="67">
        <f>VLOOKUP($A1045,DetailOct,'Data Setup-for-Lookup'!$R$1,FALSE)</f>
        <v>6975</v>
      </c>
      <c r="I1045" s="67"/>
      <c r="J1045" s="67"/>
      <c r="K1045" s="67">
        <f>VLOOKUP($A1045,DetailApr,'Data Setup-for-Lookup'!R$1,FALSE)</f>
        <v>6146.29</v>
      </c>
    </row>
    <row r="1046" spans="1:11" ht="15.75" x14ac:dyDescent="0.3">
      <c r="A1046" t="s">
        <v>138</v>
      </c>
      <c r="B1046">
        <v>58</v>
      </c>
      <c r="C1046" t="s">
        <v>136</v>
      </c>
      <c r="D1046" t="s">
        <v>186</v>
      </c>
      <c r="E1046" t="s">
        <v>187</v>
      </c>
      <c r="F1046" t="s">
        <v>123</v>
      </c>
      <c r="G1046" s="67">
        <f>VLOOKUP($A1046,Detail,'Data Setup-for-Lookup'!$S$1,FALSE)</f>
        <v>12473.5</v>
      </c>
      <c r="H1046" s="67">
        <f>VLOOKUP($A1046,DetailOct,'Data Setup-for-Lookup'!$S$1,FALSE)</f>
        <v>14614.4</v>
      </c>
      <c r="I1046" s="67">
        <f>VLOOKUP($A1046,DetailJan,'Data Setup-for-Lookup'!$S$1,FALSE)</f>
        <v>30191.040000000001</v>
      </c>
      <c r="J1046" s="67">
        <f>VLOOKUP($A1046,DetailApr,'Data Setup-for-Lookup'!$S$1,FALSE)</f>
        <v>12057.483728012012</v>
      </c>
      <c r="K1046" s="67">
        <f>VLOOKUP($A1046,DetailApr,'Data Setup-for-Lookup'!S$1,FALSE)</f>
        <v>12057.483728012012</v>
      </c>
    </row>
    <row r="1047" spans="1:11" ht="15.75" x14ac:dyDescent="0.3">
      <c r="A1047" t="s">
        <v>139</v>
      </c>
      <c r="B1047">
        <v>59</v>
      </c>
      <c r="C1047" t="s">
        <v>136</v>
      </c>
      <c r="D1047" t="s">
        <v>121</v>
      </c>
      <c r="E1047" t="s">
        <v>122</v>
      </c>
      <c r="F1047" t="s">
        <v>123</v>
      </c>
      <c r="G1047" s="67">
        <f>VLOOKUP($A1048,Detail,'Data Setup-for-Lookup'!B$1,FALSE)</f>
        <v>35338.400000000001</v>
      </c>
      <c r="H1047" s="67">
        <f>VLOOKUP($A1047,DetailOct,'Data Setup-for-Lookup'!B$1,FALSE)</f>
        <v>28620.6</v>
      </c>
      <c r="I1047" s="67"/>
      <c r="J1047" s="67"/>
      <c r="K1047" s="67">
        <f>VLOOKUP($A1047,DetailApr,'Data Setup-for-Lookup'!B$1,FALSE)</f>
        <v>34085.21</v>
      </c>
    </row>
    <row r="1048" spans="1:11" ht="15.75" x14ac:dyDescent="0.3">
      <c r="A1048" t="s">
        <v>139</v>
      </c>
      <c r="B1048">
        <v>59</v>
      </c>
      <c r="C1048" t="s">
        <v>136</v>
      </c>
      <c r="D1048" t="s">
        <v>121</v>
      </c>
      <c r="E1048" t="s">
        <v>124</v>
      </c>
      <c r="F1048" t="s">
        <v>1</v>
      </c>
      <c r="G1048" s="67">
        <f>VLOOKUP($A1049,Detail,'Data Setup-for-Lookup'!C$1,FALSE)</f>
        <v>16897.16</v>
      </c>
      <c r="H1048" s="67">
        <f>VLOOKUP($A1048,DetailOct,'Data Setup-for-Lookup'!$C$1,FALSE)</f>
        <v>0</v>
      </c>
      <c r="I1048" s="67"/>
      <c r="J1048" s="67"/>
      <c r="K1048" s="67">
        <f>VLOOKUP($A1048,DetailApr,'Data Setup-for-Lookup'!C$1,FALSE)</f>
        <v>0</v>
      </c>
    </row>
    <row r="1049" spans="1:11" ht="15.75" x14ac:dyDescent="0.3">
      <c r="A1049" t="s">
        <v>139</v>
      </c>
      <c r="B1049">
        <v>59</v>
      </c>
      <c r="C1049" t="s">
        <v>136</v>
      </c>
      <c r="D1049" t="s">
        <v>121</v>
      </c>
      <c r="E1049" t="s">
        <v>124</v>
      </c>
      <c r="F1049" t="s">
        <v>12</v>
      </c>
      <c r="G1049" s="67">
        <f>VLOOKUP($A1050,Detail,'Data Setup-for-Lookup'!D$1,FALSE)</f>
        <v>13.46</v>
      </c>
      <c r="H1049" s="67">
        <f>VLOOKUP($A1050,DetailOct,'Data Setup-for-Lookup'!$D$1,FALSE)</f>
        <v>0</v>
      </c>
      <c r="I1049" s="67"/>
      <c r="J1049" s="67"/>
      <c r="K1049" s="67">
        <f>VLOOKUP($A1049,DetailApr,'Data Setup-for-Lookup'!D$1,FALSE)</f>
        <v>56.35</v>
      </c>
    </row>
    <row r="1050" spans="1:11" ht="15.75" x14ac:dyDescent="0.3">
      <c r="A1050" t="s">
        <v>139</v>
      </c>
      <c r="B1050">
        <v>59</v>
      </c>
      <c r="C1050" t="s">
        <v>136</v>
      </c>
      <c r="D1050" t="s">
        <v>121</v>
      </c>
      <c r="E1050" t="s">
        <v>124</v>
      </c>
      <c r="F1050" t="s">
        <v>13</v>
      </c>
      <c r="G1050" s="67">
        <f>VLOOKUP($A1051,Detail,'Data Setup-for-Lookup'!E$1,FALSE)</f>
        <v>463.59</v>
      </c>
      <c r="H1050" s="67">
        <f>VLOOKUP($A1051,DetailOct,'Data Setup-for-Lookup'!$E$1,FALSE)</f>
        <v>42.1</v>
      </c>
      <c r="I1050" s="67"/>
      <c r="J1050" s="67"/>
      <c r="K1050" s="67">
        <f>VLOOKUP($A1050,DetailApr,'Data Setup-for-Lookup'!E$1,FALSE)</f>
        <v>848.73</v>
      </c>
    </row>
    <row r="1051" spans="1:11" ht="15.75" x14ac:dyDescent="0.3">
      <c r="A1051" t="s">
        <v>139</v>
      </c>
      <c r="B1051">
        <v>59</v>
      </c>
      <c r="C1051" t="s">
        <v>136</v>
      </c>
      <c r="D1051" t="s">
        <v>121</v>
      </c>
      <c r="E1051" t="s">
        <v>124</v>
      </c>
      <c r="F1051" t="s">
        <v>75</v>
      </c>
      <c r="G1051" s="67">
        <f>VLOOKUP($A1052,Detail,'Data Setup-for-Lookup'!F$1,FALSE)</f>
        <v>474.74</v>
      </c>
      <c r="H1051" s="67">
        <f>VLOOKUP($A1052,DetailOct,'Data Setup-for-Lookup'!$F$1,FALSE)</f>
        <v>1496.83</v>
      </c>
      <c r="I1051" s="67"/>
      <c r="J1051" s="67"/>
      <c r="K1051" s="67">
        <f>VLOOKUP($A1051,DetailApr,'Data Setup-for-Lookup'!F$1,FALSE)</f>
        <v>2980.28</v>
      </c>
    </row>
    <row r="1052" spans="1:11" ht="15.75" x14ac:dyDescent="0.3">
      <c r="A1052" t="s">
        <v>139</v>
      </c>
      <c r="B1052">
        <v>59</v>
      </c>
      <c r="C1052" t="s">
        <v>136</v>
      </c>
      <c r="D1052" t="s">
        <v>121</v>
      </c>
      <c r="E1052" t="s">
        <v>2</v>
      </c>
      <c r="F1052" t="s">
        <v>125</v>
      </c>
      <c r="G1052" s="67">
        <f>VLOOKUP($A1052,Detail,'Data Setup-for-Lookup'!$G$1,FALSE)</f>
        <v>19140</v>
      </c>
      <c r="H1052" s="67">
        <f>VLOOKUP($A1052,DetailOct,'Data Setup-for-Lookup'!$G$1,FALSE)</f>
        <v>17970</v>
      </c>
      <c r="I1052" s="67"/>
      <c r="J1052" s="67"/>
      <c r="K1052" s="67">
        <f>VLOOKUP($A1052,DetailApr,'Data Setup-for-Lookup'!G$1,FALSE)</f>
        <v>19125</v>
      </c>
    </row>
    <row r="1053" spans="1:11" ht="15.75" x14ac:dyDescent="0.3">
      <c r="A1053" t="s">
        <v>139</v>
      </c>
      <c r="B1053">
        <v>59</v>
      </c>
      <c r="C1053" t="s">
        <v>136</v>
      </c>
      <c r="D1053" t="s">
        <v>121</v>
      </c>
      <c r="E1053" t="s">
        <v>2</v>
      </c>
      <c r="F1053" t="s">
        <v>126</v>
      </c>
      <c r="G1053" s="67">
        <f>VLOOKUP($A1053,Detail,'Data Setup-for-Lookup'!$H$1,FALSE)</f>
        <v>7590</v>
      </c>
      <c r="H1053" s="67">
        <f>VLOOKUP($A1053,DetailOct,'Data Setup-for-Lookup'!$H$1,FALSE)</f>
        <v>1980</v>
      </c>
      <c r="I1053" s="67"/>
      <c r="J1053" s="67"/>
      <c r="K1053" s="67">
        <f>VLOOKUP($A1053,DetailApr,'Data Setup-for-Lookup'!H$1,FALSE)</f>
        <v>990</v>
      </c>
    </row>
    <row r="1054" spans="1:11" ht="15.75" x14ac:dyDescent="0.3">
      <c r="A1054" t="s">
        <v>139</v>
      </c>
      <c r="B1054">
        <v>59</v>
      </c>
      <c r="C1054" t="s">
        <v>136</v>
      </c>
      <c r="D1054" t="s">
        <v>121</v>
      </c>
      <c r="E1054" t="s">
        <v>2</v>
      </c>
      <c r="F1054" t="s">
        <v>127</v>
      </c>
      <c r="G1054" s="67">
        <f>VLOOKUP($A1054,Detail,'Data Setup-for-Lookup'!$I$1,FALSE)</f>
        <v>1650</v>
      </c>
      <c r="H1054" s="67">
        <f>VLOOKUP($A1054,DetailOct,'Data Setup-for-Lookup'!$I$1,FALSE)</f>
        <v>1995</v>
      </c>
      <c r="I1054" s="67"/>
      <c r="J1054" s="67"/>
      <c r="K1054" s="67">
        <f>VLOOKUP($A1054,DetailApr,'Data Setup-for-Lookup'!I$1,FALSE)</f>
        <v>2325</v>
      </c>
    </row>
    <row r="1055" spans="1:11" ht="15.75" x14ac:dyDescent="0.3">
      <c r="A1055" t="s">
        <v>139</v>
      </c>
      <c r="B1055">
        <v>59</v>
      </c>
      <c r="C1055" t="s">
        <v>136</v>
      </c>
      <c r="D1055" t="s">
        <v>121</v>
      </c>
      <c r="E1055" t="s">
        <v>2</v>
      </c>
      <c r="F1055" t="s">
        <v>128</v>
      </c>
      <c r="G1055" s="67">
        <f>VLOOKUP($A1055,Detail,'Data Setup-for-Lookup'!$J$1,FALSE)</f>
        <v>0</v>
      </c>
      <c r="H1055" s="67">
        <f>VLOOKUP($A1055,DetailOct,'Data Setup-for-Lookup'!$J$1,FALSE)</f>
        <v>0</v>
      </c>
      <c r="I1055" s="67"/>
      <c r="J1055" s="67"/>
      <c r="K1055" s="67">
        <f>VLOOKUP($A1055,DetailApr,'Data Setup-for-Lookup'!J$1,FALSE)</f>
        <v>0</v>
      </c>
    </row>
    <row r="1056" spans="1:11" ht="15.75" x14ac:dyDescent="0.3">
      <c r="A1056" t="s">
        <v>139</v>
      </c>
      <c r="B1056">
        <v>59</v>
      </c>
      <c r="C1056" t="s">
        <v>136</v>
      </c>
      <c r="D1056" t="s">
        <v>121</v>
      </c>
      <c r="E1056" t="s">
        <v>2</v>
      </c>
      <c r="F1056" t="s">
        <v>129</v>
      </c>
      <c r="G1056" s="67">
        <f>VLOOKUP($A1056,Detail,'Data Setup-for-Lookup'!$K$1,FALSE)</f>
        <v>0</v>
      </c>
      <c r="H1056" s="67">
        <f>VLOOKUP($A1056,DetailOct,'Data Setup-for-Lookup'!$K$1,FALSE)</f>
        <v>0</v>
      </c>
      <c r="I1056" s="67"/>
      <c r="J1056" s="67"/>
      <c r="K1056" s="67">
        <f>VLOOKUP($A1056,DetailApr,'Data Setup-for-Lookup'!K$1,FALSE)</f>
        <v>0</v>
      </c>
    </row>
    <row r="1057" spans="1:11" ht="15.75" x14ac:dyDescent="0.3">
      <c r="A1057" t="s">
        <v>139</v>
      </c>
      <c r="B1057">
        <v>59</v>
      </c>
      <c r="C1057" t="s">
        <v>136</v>
      </c>
      <c r="D1057" t="s">
        <v>121</v>
      </c>
      <c r="E1057" t="s">
        <v>2</v>
      </c>
      <c r="F1057" t="s">
        <v>130</v>
      </c>
      <c r="G1057" s="67">
        <f>VLOOKUP($A1057,Detail,'Data Setup-for-Lookup'!$L$1,FALSE)</f>
        <v>0</v>
      </c>
      <c r="H1057" s="67">
        <f>VLOOKUP($A1057,DetailOct,'Data Setup-for-Lookup'!$L$1,FALSE)</f>
        <v>0</v>
      </c>
      <c r="I1057" s="67"/>
      <c r="J1057" s="67"/>
      <c r="K1057" s="67">
        <f>VLOOKUP($A1057,DetailApr,'Data Setup-for-Lookup'!L$1,FALSE)</f>
        <v>0</v>
      </c>
    </row>
    <row r="1058" spans="1:11" ht="15.75" x14ac:dyDescent="0.3">
      <c r="A1058" t="s">
        <v>139</v>
      </c>
      <c r="B1058">
        <v>59</v>
      </c>
      <c r="C1058" t="s">
        <v>136</v>
      </c>
      <c r="D1058" t="s">
        <v>121</v>
      </c>
      <c r="E1058" t="s">
        <v>2</v>
      </c>
      <c r="F1058" t="s">
        <v>131</v>
      </c>
      <c r="G1058" s="67">
        <f>VLOOKUP($A1058,Detail,'Data Setup-for-Lookup'!$M$1,FALSE)</f>
        <v>0</v>
      </c>
      <c r="H1058" s="67">
        <f>VLOOKUP($A1058,DetailOct,'Data Setup-for-Lookup'!$M$1,FALSE)</f>
        <v>0</v>
      </c>
      <c r="I1058" s="67"/>
      <c r="J1058" s="67"/>
      <c r="K1058" s="67">
        <f>VLOOKUP($A1058,DetailApr,'Data Setup-for-Lookup'!M$1,FALSE)</f>
        <v>0</v>
      </c>
    </row>
    <row r="1059" spans="1:11" ht="15.75" x14ac:dyDescent="0.3">
      <c r="A1059" t="s">
        <v>139</v>
      </c>
      <c r="B1059">
        <v>59</v>
      </c>
      <c r="C1059" t="s">
        <v>136</v>
      </c>
      <c r="D1059" t="s">
        <v>121</v>
      </c>
      <c r="E1059" t="s">
        <v>2</v>
      </c>
      <c r="F1059" t="s">
        <v>132</v>
      </c>
      <c r="G1059" s="67">
        <f>VLOOKUP($A1059,Detail,'Data Setup-for-Lookup'!$N$1,FALSE)</f>
        <v>224.04</v>
      </c>
      <c r="H1059" s="67">
        <f>VLOOKUP($A1059,DetailOct,'Data Setup-for-Lookup'!$N$1,FALSE)</f>
        <v>492.39</v>
      </c>
      <c r="I1059" s="67"/>
      <c r="J1059" s="67"/>
      <c r="K1059" s="67">
        <f>VLOOKUP($A1059,DetailApr,'Data Setup-for-Lookup'!N$1,FALSE)</f>
        <v>156.97999999999999</v>
      </c>
    </row>
    <row r="1060" spans="1:11" ht="15.75" x14ac:dyDescent="0.3">
      <c r="A1060" t="s">
        <v>139</v>
      </c>
      <c r="B1060">
        <v>59</v>
      </c>
      <c r="C1060" t="s">
        <v>136</v>
      </c>
      <c r="D1060" t="s">
        <v>121</v>
      </c>
      <c r="E1060" t="s">
        <v>2</v>
      </c>
      <c r="F1060" t="s">
        <v>133</v>
      </c>
      <c r="G1060" s="67">
        <f>VLOOKUP($A1060,Detail,'Data Setup-for-Lookup'!$O$1,FALSE)</f>
        <v>0</v>
      </c>
      <c r="H1060" s="67">
        <f>VLOOKUP($A1060,DetailOct,'Data Setup-for-Lookup'!$O$1,FALSE)</f>
        <v>0</v>
      </c>
      <c r="I1060" s="67"/>
      <c r="J1060" s="67"/>
      <c r="K1060" s="67">
        <f>VLOOKUP($A1060,DetailApr,'Data Setup-for-Lookup'!O$1,FALSE)</f>
        <v>0</v>
      </c>
    </row>
    <row r="1061" spans="1:11" ht="15.75" x14ac:dyDescent="0.3">
      <c r="A1061" t="s">
        <v>139</v>
      </c>
      <c r="B1061">
        <v>59</v>
      </c>
      <c r="C1061" t="s">
        <v>136</v>
      </c>
      <c r="D1061" t="s">
        <v>121</v>
      </c>
      <c r="E1061" t="s">
        <v>2</v>
      </c>
      <c r="F1061" t="s">
        <v>134</v>
      </c>
      <c r="G1061" s="67">
        <f>VLOOKUP($A1061,Detail,'Data Setup-for-Lookup'!$P$1,FALSE)</f>
        <v>0</v>
      </c>
      <c r="H1061" s="67">
        <f>VLOOKUP($A1061,DetailOct,'Data Setup-for-Lookup'!$P$1,FALSE)</f>
        <v>0</v>
      </c>
      <c r="I1061" s="67"/>
      <c r="J1061" s="67"/>
      <c r="K1061" s="67">
        <f>VLOOKUP($A1061,DetailApr,'Data Setup-for-Lookup'!P$1,FALSE)</f>
        <v>0</v>
      </c>
    </row>
    <row r="1062" spans="1:11" ht="15.75" x14ac:dyDescent="0.3">
      <c r="A1062" t="s">
        <v>139</v>
      </c>
      <c r="B1062">
        <v>59</v>
      </c>
      <c r="C1062" t="s">
        <v>136</v>
      </c>
      <c r="D1062" t="s">
        <v>121</v>
      </c>
      <c r="E1062" t="s">
        <v>2</v>
      </c>
      <c r="F1062" t="s">
        <v>10</v>
      </c>
      <c r="G1062" s="67">
        <f>VLOOKUP($A1062,Detail,'Data Setup-for-Lookup'!$Q$1,FALSE)</f>
        <v>0</v>
      </c>
      <c r="H1062" s="67">
        <f>VLOOKUP($A1062,DetailOct,'Data Setup-for-Lookup'!$Q$1,FALSE)</f>
        <v>0</v>
      </c>
      <c r="I1062" s="67"/>
      <c r="J1062" s="67"/>
      <c r="K1062" s="67">
        <f>VLOOKUP($A1062,DetailApr,'Data Setup-for-Lookup'!Q$1,FALSE)</f>
        <v>0</v>
      </c>
    </row>
    <row r="1063" spans="1:11" ht="15.75" x14ac:dyDescent="0.3">
      <c r="A1063" t="s">
        <v>139</v>
      </c>
      <c r="B1063">
        <v>59</v>
      </c>
      <c r="C1063" t="s">
        <v>136</v>
      </c>
      <c r="D1063" t="s">
        <v>121</v>
      </c>
      <c r="E1063" t="s">
        <v>135</v>
      </c>
      <c r="F1063" t="s">
        <v>123</v>
      </c>
      <c r="G1063" s="67">
        <f>VLOOKUP($A1063,Detail,'Data Setup-for-Lookup'!$R$1,FALSE)</f>
        <v>28604.04</v>
      </c>
      <c r="H1063" s="67">
        <f>VLOOKUP($A1063,DetailOct,'Data Setup-for-Lookup'!$R$1,FALSE)</f>
        <v>22437.39</v>
      </c>
      <c r="I1063" s="67"/>
      <c r="J1063" s="67"/>
      <c r="K1063" s="67">
        <f>VLOOKUP($A1063,DetailApr,'Data Setup-for-Lookup'!R$1,FALSE)</f>
        <v>22596.98</v>
      </c>
    </row>
    <row r="1064" spans="1:11" ht="15.75" x14ac:dyDescent="0.3">
      <c r="A1064" t="s">
        <v>139</v>
      </c>
      <c r="B1064">
        <v>59</v>
      </c>
      <c r="C1064" t="s">
        <v>136</v>
      </c>
      <c r="D1064" t="s">
        <v>186</v>
      </c>
      <c r="E1064" t="s">
        <v>187</v>
      </c>
      <c r="F1064" t="s">
        <v>123</v>
      </c>
      <c r="G1064" s="67">
        <f>VLOOKUP($A1064,Detail,'Data Setup-for-Lookup'!$S$1,FALSE)</f>
        <v>75067.259999999995</v>
      </c>
      <c r="H1064" s="67">
        <f>VLOOKUP($A1064,DetailOct,'Data Setup-for-Lookup'!$S$1,FALSE)</f>
        <v>114278.14</v>
      </c>
      <c r="I1064" s="67">
        <f>VLOOKUP($A1064,DetailJan,'Data Setup-for-Lookup'!$S$1,FALSE)</f>
        <v>38890.120000000003</v>
      </c>
      <c r="J1064" s="67">
        <f>VLOOKUP($A1064,DetailApr,'Data Setup-for-Lookup'!$S$1,FALSE)</f>
        <v>47646.529470755762</v>
      </c>
      <c r="K1064" s="67">
        <f>VLOOKUP($A1064,DetailApr,'Data Setup-for-Lookup'!S$1,FALSE)</f>
        <v>47646.529470755762</v>
      </c>
    </row>
    <row r="1065" spans="1:11" ht="15.75" x14ac:dyDescent="0.3">
      <c r="A1065" t="s">
        <v>65</v>
      </c>
      <c r="B1065">
        <v>60</v>
      </c>
      <c r="C1065" t="s">
        <v>136</v>
      </c>
      <c r="D1065" t="s">
        <v>121</v>
      </c>
      <c r="E1065" t="s">
        <v>122</v>
      </c>
      <c r="F1065" t="s">
        <v>123</v>
      </c>
      <c r="G1065" s="67">
        <f>VLOOKUP($A1066,Detail,'Data Setup-for-Lookup'!B$1,FALSE)</f>
        <v>15440.41</v>
      </c>
      <c r="H1065" s="67">
        <f>VLOOKUP($A1065,DetailOct,'Data Setup-for-Lookup'!B$1,FALSE)</f>
        <v>8704</v>
      </c>
      <c r="I1065" s="67"/>
      <c r="J1065" s="67"/>
      <c r="K1065" s="67">
        <f>VLOOKUP($A1065,DetailApr,'Data Setup-for-Lookup'!B$1,FALSE)</f>
        <v>14890.91</v>
      </c>
    </row>
    <row r="1066" spans="1:11" ht="15.75" x14ac:dyDescent="0.3">
      <c r="A1066" t="s">
        <v>65</v>
      </c>
      <c r="B1066">
        <v>60</v>
      </c>
      <c r="C1066" t="s">
        <v>136</v>
      </c>
      <c r="D1066" t="s">
        <v>121</v>
      </c>
      <c r="E1066" t="s">
        <v>124</v>
      </c>
      <c r="F1066" t="s">
        <v>1</v>
      </c>
      <c r="G1066" s="67">
        <f>VLOOKUP($A1067,Detail,'Data Setup-for-Lookup'!C$1,FALSE)</f>
        <v>82.5</v>
      </c>
      <c r="H1066" s="67">
        <f>VLOOKUP($A1066,DetailOct,'Data Setup-for-Lookup'!$C$1,FALSE)</f>
        <v>82.5</v>
      </c>
      <c r="I1066" s="67"/>
      <c r="J1066" s="67"/>
      <c r="K1066" s="67">
        <f>VLOOKUP($A1066,DetailApr,'Data Setup-for-Lookup'!C$1,FALSE)</f>
        <v>165</v>
      </c>
    </row>
    <row r="1067" spans="1:11" ht="15.75" x14ac:dyDescent="0.3">
      <c r="A1067" t="s">
        <v>65</v>
      </c>
      <c r="B1067">
        <v>60</v>
      </c>
      <c r="C1067" t="s">
        <v>136</v>
      </c>
      <c r="D1067" t="s">
        <v>121</v>
      </c>
      <c r="E1067" t="s">
        <v>124</v>
      </c>
      <c r="F1067" t="s">
        <v>12</v>
      </c>
      <c r="G1067" s="67">
        <f>VLOOKUP($A1068,Detail,'Data Setup-for-Lookup'!D$1,FALSE)</f>
        <v>0</v>
      </c>
      <c r="H1067" s="67">
        <f>VLOOKUP($A1068,DetailOct,'Data Setup-for-Lookup'!$D$1,FALSE)</f>
        <v>0</v>
      </c>
      <c r="I1067" s="67"/>
      <c r="J1067" s="67"/>
      <c r="K1067" s="67">
        <f>VLOOKUP($A1067,DetailApr,'Data Setup-for-Lookup'!D$1,FALSE)</f>
        <v>0</v>
      </c>
    </row>
    <row r="1068" spans="1:11" ht="15.75" x14ac:dyDescent="0.3">
      <c r="A1068" t="s">
        <v>65</v>
      </c>
      <c r="B1068">
        <v>60</v>
      </c>
      <c r="C1068" t="s">
        <v>136</v>
      </c>
      <c r="D1068" t="s">
        <v>121</v>
      </c>
      <c r="E1068" t="s">
        <v>124</v>
      </c>
      <c r="F1068" t="s">
        <v>13</v>
      </c>
      <c r="G1068" s="67">
        <f>VLOOKUP($A1069,Detail,'Data Setup-for-Lookup'!E$1,FALSE)</f>
        <v>0</v>
      </c>
      <c r="H1068" s="67">
        <f>VLOOKUP($A1069,DetailOct,'Data Setup-for-Lookup'!$E$1,FALSE)</f>
        <v>0</v>
      </c>
      <c r="I1068" s="67"/>
      <c r="J1068" s="67"/>
      <c r="K1068" s="67">
        <f>VLOOKUP($A1068,DetailApr,'Data Setup-for-Lookup'!E$1,FALSE)</f>
        <v>0</v>
      </c>
    </row>
    <row r="1069" spans="1:11" ht="15.75" x14ac:dyDescent="0.3">
      <c r="A1069" t="s">
        <v>65</v>
      </c>
      <c r="B1069">
        <v>60</v>
      </c>
      <c r="C1069" t="s">
        <v>136</v>
      </c>
      <c r="D1069" t="s">
        <v>121</v>
      </c>
      <c r="E1069" t="s">
        <v>124</v>
      </c>
      <c r="F1069" t="s">
        <v>75</v>
      </c>
      <c r="G1069" s="67">
        <f>VLOOKUP($A1070,Detail,'Data Setup-for-Lookup'!F$1,FALSE)</f>
        <v>0</v>
      </c>
      <c r="H1069" s="67">
        <f>VLOOKUP($A1070,DetailOct,'Data Setup-for-Lookup'!$F$1,FALSE)</f>
        <v>0</v>
      </c>
      <c r="I1069" s="67"/>
      <c r="J1069" s="67"/>
      <c r="K1069" s="67">
        <f>VLOOKUP($A1069,DetailApr,'Data Setup-for-Lookup'!F$1,FALSE)</f>
        <v>0</v>
      </c>
    </row>
    <row r="1070" spans="1:11" ht="15.75" x14ac:dyDescent="0.3">
      <c r="A1070" t="s">
        <v>65</v>
      </c>
      <c r="B1070">
        <v>60</v>
      </c>
      <c r="C1070" t="s">
        <v>136</v>
      </c>
      <c r="D1070" t="s">
        <v>121</v>
      </c>
      <c r="E1070" t="s">
        <v>2</v>
      </c>
      <c r="F1070" t="s">
        <v>125</v>
      </c>
      <c r="G1070" s="67">
        <f>VLOOKUP($A1070,Detail,'Data Setup-for-Lookup'!$G$1,FALSE)</f>
        <v>0</v>
      </c>
      <c r="H1070" s="67">
        <f>VLOOKUP($A1070,DetailOct,'Data Setup-for-Lookup'!$G$1,FALSE)</f>
        <v>0</v>
      </c>
      <c r="I1070" s="67"/>
      <c r="J1070" s="67"/>
      <c r="K1070" s="67">
        <f>VLOOKUP($A1070,DetailApr,'Data Setup-for-Lookup'!G$1,FALSE)</f>
        <v>0</v>
      </c>
    </row>
    <row r="1071" spans="1:11" ht="15.75" x14ac:dyDescent="0.3">
      <c r="A1071" t="s">
        <v>65</v>
      </c>
      <c r="B1071">
        <v>60</v>
      </c>
      <c r="C1071" t="s">
        <v>136</v>
      </c>
      <c r="D1071" t="s">
        <v>121</v>
      </c>
      <c r="E1071" t="s">
        <v>2</v>
      </c>
      <c r="F1071" t="s">
        <v>126</v>
      </c>
      <c r="G1071" s="67">
        <f>VLOOKUP($A1071,Detail,'Data Setup-for-Lookup'!$H$1,FALSE)</f>
        <v>0</v>
      </c>
      <c r="H1071" s="67">
        <f>VLOOKUP($A1071,DetailOct,'Data Setup-for-Lookup'!$H$1,FALSE)</f>
        <v>0</v>
      </c>
      <c r="I1071" s="67"/>
      <c r="J1071" s="67"/>
      <c r="K1071" s="67">
        <f>VLOOKUP($A1071,DetailApr,'Data Setup-for-Lookup'!H$1,FALSE)</f>
        <v>0</v>
      </c>
    </row>
    <row r="1072" spans="1:11" ht="15.75" x14ac:dyDescent="0.3">
      <c r="A1072" t="s">
        <v>65</v>
      </c>
      <c r="B1072">
        <v>60</v>
      </c>
      <c r="C1072" t="s">
        <v>136</v>
      </c>
      <c r="D1072" t="s">
        <v>121</v>
      </c>
      <c r="E1072" t="s">
        <v>2</v>
      </c>
      <c r="F1072" t="s">
        <v>127</v>
      </c>
      <c r="G1072" s="67">
        <f>VLOOKUP($A1072,Detail,'Data Setup-for-Lookup'!$I$1,FALSE)</f>
        <v>3225</v>
      </c>
      <c r="H1072" s="67">
        <f>VLOOKUP($A1072,DetailOct,'Data Setup-for-Lookup'!$I$1,FALSE)</f>
        <v>5370</v>
      </c>
      <c r="I1072" s="67"/>
      <c r="J1072" s="67"/>
      <c r="K1072" s="67">
        <f>VLOOKUP($A1072,DetailApr,'Data Setup-for-Lookup'!I$1,FALSE)</f>
        <v>8460</v>
      </c>
    </row>
    <row r="1073" spans="1:11" ht="15.75" x14ac:dyDescent="0.3">
      <c r="A1073" t="s">
        <v>65</v>
      </c>
      <c r="B1073">
        <v>60</v>
      </c>
      <c r="C1073" t="s">
        <v>136</v>
      </c>
      <c r="D1073" t="s">
        <v>121</v>
      </c>
      <c r="E1073" t="s">
        <v>2</v>
      </c>
      <c r="F1073" t="s">
        <v>128</v>
      </c>
      <c r="G1073" s="67">
        <f>VLOOKUP($A1073,Detail,'Data Setup-for-Lookup'!$J$1,FALSE)</f>
        <v>0</v>
      </c>
      <c r="H1073" s="67">
        <f>VLOOKUP($A1073,DetailOct,'Data Setup-for-Lookup'!$J$1,FALSE)</f>
        <v>0</v>
      </c>
      <c r="I1073" s="67"/>
      <c r="J1073" s="67"/>
      <c r="K1073" s="67">
        <f>VLOOKUP($A1073,DetailApr,'Data Setup-for-Lookup'!J$1,FALSE)</f>
        <v>0</v>
      </c>
    </row>
    <row r="1074" spans="1:11" ht="15.75" x14ac:dyDescent="0.3">
      <c r="A1074" t="s">
        <v>65</v>
      </c>
      <c r="B1074">
        <v>60</v>
      </c>
      <c r="C1074" t="s">
        <v>136</v>
      </c>
      <c r="D1074" t="s">
        <v>121</v>
      </c>
      <c r="E1074" t="s">
        <v>2</v>
      </c>
      <c r="F1074" t="s">
        <v>129</v>
      </c>
      <c r="G1074" s="67">
        <f>VLOOKUP($A1074,Detail,'Data Setup-for-Lookup'!$K$1,FALSE)</f>
        <v>0</v>
      </c>
      <c r="H1074" s="67">
        <f>VLOOKUP($A1074,DetailOct,'Data Setup-for-Lookup'!$K$1,FALSE)</f>
        <v>0</v>
      </c>
      <c r="I1074" s="67"/>
      <c r="J1074" s="67"/>
      <c r="K1074" s="67">
        <f>VLOOKUP($A1074,DetailApr,'Data Setup-for-Lookup'!K$1,FALSE)</f>
        <v>0</v>
      </c>
    </row>
    <row r="1075" spans="1:11" ht="15.75" x14ac:dyDescent="0.3">
      <c r="A1075" t="s">
        <v>65</v>
      </c>
      <c r="B1075">
        <v>60</v>
      </c>
      <c r="C1075" t="s">
        <v>136</v>
      </c>
      <c r="D1075" t="s">
        <v>121</v>
      </c>
      <c r="E1075" t="s">
        <v>2</v>
      </c>
      <c r="F1075" t="s">
        <v>130</v>
      </c>
      <c r="G1075" s="67">
        <f>VLOOKUP($A1075,Detail,'Data Setup-for-Lookup'!$L$1,FALSE)</f>
        <v>0</v>
      </c>
      <c r="H1075" s="67">
        <f>VLOOKUP($A1075,DetailOct,'Data Setup-for-Lookup'!$L$1,FALSE)</f>
        <v>0</v>
      </c>
      <c r="I1075" s="67"/>
      <c r="J1075" s="67"/>
      <c r="K1075" s="67">
        <f>VLOOKUP($A1075,DetailApr,'Data Setup-for-Lookup'!L$1,FALSE)</f>
        <v>0</v>
      </c>
    </row>
    <row r="1076" spans="1:11" ht="15.75" x14ac:dyDescent="0.3">
      <c r="A1076" t="s">
        <v>65</v>
      </c>
      <c r="B1076">
        <v>60</v>
      </c>
      <c r="C1076" t="s">
        <v>136</v>
      </c>
      <c r="D1076" t="s">
        <v>121</v>
      </c>
      <c r="E1076" t="s">
        <v>2</v>
      </c>
      <c r="F1076" t="s">
        <v>131</v>
      </c>
      <c r="G1076" s="67">
        <f>VLOOKUP($A1076,Detail,'Data Setup-for-Lookup'!$M$1,FALSE)</f>
        <v>0</v>
      </c>
      <c r="H1076" s="67">
        <f>VLOOKUP($A1076,DetailOct,'Data Setup-for-Lookup'!$M$1,FALSE)</f>
        <v>0</v>
      </c>
      <c r="I1076" s="67"/>
      <c r="J1076" s="67"/>
      <c r="K1076" s="67">
        <f>VLOOKUP($A1076,DetailApr,'Data Setup-for-Lookup'!M$1,FALSE)</f>
        <v>0</v>
      </c>
    </row>
    <row r="1077" spans="1:11" ht="15.75" x14ac:dyDescent="0.3">
      <c r="A1077" t="s">
        <v>65</v>
      </c>
      <c r="B1077">
        <v>60</v>
      </c>
      <c r="C1077" t="s">
        <v>136</v>
      </c>
      <c r="D1077" t="s">
        <v>121</v>
      </c>
      <c r="E1077" t="s">
        <v>2</v>
      </c>
      <c r="F1077" t="s">
        <v>132</v>
      </c>
      <c r="G1077" s="67">
        <f>VLOOKUP($A1077,Detail,'Data Setup-for-Lookup'!$N$1,FALSE)</f>
        <v>434.07</v>
      </c>
      <c r="H1077" s="67">
        <f>VLOOKUP($A1077,DetailOct,'Data Setup-for-Lookup'!$N$1,FALSE)</f>
        <v>424.42</v>
      </c>
      <c r="I1077" s="67"/>
      <c r="J1077" s="67"/>
      <c r="K1077" s="67">
        <f>VLOOKUP($A1077,DetailApr,'Data Setup-for-Lookup'!N$1,FALSE)</f>
        <v>1573.74</v>
      </c>
    </row>
    <row r="1078" spans="1:11" ht="15.75" x14ac:dyDescent="0.3">
      <c r="A1078" t="s">
        <v>65</v>
      </c>
      <c r="B1078">
        <v>60</v>
      </c>
      <c r="C1078" t="s">
        <v>136</v>
      </c>
      <c r="D1078" t="s">
        <v>121</v>
      </c>
      <c r="E1078" t="s">
        <v>2</v>
      </c>
      <c r="F1078" t="s">
        <v>133</v>
      </c>
      <c r="G1078" s="67">
        <f>VLOOKUP($A1078,Detail,'Data Setup-for-Lookup'!$O$1,FALSE)</f>
        <v>0</v>
      </c>
      <c r="H1078" s="67">
        <f>VLOOKUP($A1078,DetailOct,'Data Setup-for-Lookup'!$O$1,FALSE)</f>
        <v>0</v>
      </c>
      <c r="I1078" s="67"/>
      <c r="J1078" s="67"/>
      <c r="K1078" s="67">
        <f>VLOOKUP($A1078,DetailApr,'Data Setup-for-Lookup'!O$1,FALSE)</f>
        <v>0</v>
      </c>
    </row>
    <row r="1079" spans="1:11" ht="15.75" x14ac:dyDescent="0.3">
      <c r="A1079" t="s">
        <v>65</v>
      </c>
      <c r="B1079">
        <v>60</v>
      </c>
      <c r="C1079" t="s">
        <v>136</v>
      </c>
      <c r="D1079" t="s">
        <v>121</v>
      </c>
      <c r="E1079" t="s">
        <v>2</v>
      </c>
      <c r="F1079" t="s">
        <v>134</v>
      </c>
      <c r="G1079" s="67">
        <f>VLOOKUP($A1079,Detail,'Data Setup-for-Lookup'!$P$1,FALSE)</f>
        <v>0</v>
      </c>
      <c r="H1079" s="67">
        <f>VLOOKUP($A1079,DetailOct,'Data Setup-for-Lookup'!$P$1,FALSE)</f>
        <v>0</v>
      </c>
      <c r="I1079" s="67"/>
      <c r="J1079" s="67"/>
      <c r="K1079" s="67">
        <f>VLOOKUP($A1079,DetailApr,'Data Setup-for-Lookup'!P$1,FALSE)</f>
        <v>0</v>
      </c>
    </row>
    <row r="1080" spans="1:11" ht="15.75" x14ac:dyDescent="0.3">
      <c r="A1080" t="s">
        <v>65</v>
      </c>
      <c r="B1080">
        <v>60</v>
      </c>
      <c r="C1080" t="s">
        <v>136</v>
      </c>
      <c r="D1080" t="s">
        <v>121</v>
      </c>
      <c r="E1080" t="s">
        <v>2</v>
      </c>
      <c r="F1080" t="s">
        <v>10</v>
      </c>
      <c r="G1080" s="67">
        <f>VLOOKUP($A1080,Detail,'Data Setup-for-Lookup'!$Q$1,FALSE)</f>
        <v>0</v>
      </c>
      <c r="H1080" s="67">
        <f>VLOOKUP($A1080,DetailOct,'Data Setup-for-Lookup'!$Q$1,FALSE)</f>
        <v>0</v>
      </c>
      <c r="I1080" s="67"/>
      <c r="J1080" s="67"/>
      <c r="K1080" s="67">
        <f>VLOOKUP($A1080,DetailApr,'Data Setup-for-Lookup'!Q$1,FALSE)</f>
        <v>0</v>
      </c>
    </row>
    <row r="1081" spans="1:11" ht="15.75" x14ac:dyDescent="0.3">
      <c r="A1081" t="s">
        <v>65</v>
      </c>
      <c r="B1081">
        <v>60</v>
      </c>
      <c r="C1081" t="s">
        <v>136</v>
      </c>
      <c r="D1081" t="s">
        <v>121</v>
      </c>
      <c r="E1081" t="s">
        <v>135</v>
      </c>
      <c r="F1081" t="s">
        <v>123</v>
      </c>
      <c r="G1081" s="67">
        <f>VLOOKUP($A1081,Detail,'Data Setup-for-Lookup'!$R$1,FALSE)</f>
        <v>3659.07</v>
      </c>
      <c r="H1081" s="67">
        <f>VLOOKUP($A1081,DetailOct,'Data Setup-for-Lookup'!$R$1,FALSE)</f>
        <v>5794.42</v>
      </c>
      <c r="I1081" s="67"/>
      <c r="J1081" s="67"/>
      <c r="K1081" s="67">
        <f>VLOOKUP($A1081,DetailApr,'Data Setup-for-Lookup'!R$1,FALSE)</f>
        <v>10033.74</v>
      </c>
    </row>
    <row r="1082" spans="1:11" ht="15.75" x14ac:dyDescent="0.3">
      <c r="A1082" t="s">
        <v>65</v>
      </c>
      <c r="B1082">
        <v>60</v>
      </c>
      <c r="C1082" t="s">
        <v>136</v>
      </c>
      <c r="D1082" t="s">
        <v>186</v>
      </c>
      <c r="E1082" t="s">
        <v>187</v>
      </c>
      <c r="F1082" t="s">
        <v>123</v>
      </c>
      <c r="G1082" s="67">
        <f>VLOOKUP($A1082,Detail,'Data Setup-for-Lookup'!$S$1,FALSE)</f>
        <v>19181.98</v>
      </c>
      <c r="H1082" s="67">
        <f>VLOOKUP($A1082,DetailOct,'Data Setup-for-Lookup'!$S$1,FALSE)</f>
        <v>18620.099999999999</v>
      </c>
      <c r="I1082" s="67">
        <f>VLOOKUP($A1082,DetailJan,'Data Setup-for-Lookup'!$S$1,FALSE)</f>
        <v>15982.01</v>
      </c>
      <c r="J1082" s="67">
        <f>VLOOKUP($A1082,DetailApr,'Data Setup-for-Lookup'!$S$1,FALSE)</f>
        <v>19320.939917944201</v>
      </c>
      <c r="K1082" s="67">
        <f>VLOOKUP($A1082,DetailApr,'Data Setup-for-Lookup'!S$1,FALSE)</f>
        <v>19320.939917944201</v>
      </c>
    </row>
    <row r="1083" spans="1:11" ht="15.75" x14ac:dyDescent="0.3">
      <c r="A1083" t="s">
        <v>66</v>
      </c>
      <c r="B1083">
        <v>61</v>
      </c>
      <c r="C1083" t="s">
        <v>136</v>
      </c>
      <c r="D1083" t="s">
        <v>121</v>
      </c>
      <c r="E1083" t="s">
        <v>122</v>
      </c>
      <c r="F1083" t="s">
        <v>123</v>
      </c>
      <c r="G1083" s="67">
        <f>VLOOKUP($A1084,Detail,'Data Setup-for-Lookup'!B$1,FALSE)</f>
        <v>3943.41</v>
      </c>
      <c r="H1083" s="67">
        <f>VLOOKUP($A1083,DetailOct,'Data Setup-for-Lookup'!B$1,FALSE)</f>
        <v>3838.53</v>
      </c>
      <c r="I1083" s="67"/>
      <c r="J1083" s="67"/>
      <c r="K1083" s="67">
        <f>VLOOKUP($A1083,DetailApr,'Data Setup-for-Lookup'!B$1,FALSE)</f>
        <v>4508.18</v>
      </c>
    </row>
    <row r="1084" spans="1:11" ht="15.75" x14ac:dyDescent="0.3">
      <c r="A1084" t="s">
        <v>66</v>
      </c>
      <c r="B1084">
        <v>61</v>
      </c>
      <c r="C1084" t="s">
        <v>136</v>
      </c>
      <c r="D1084" t="s">
        <v>121</v>
      </c>
      <c r="E1084" t="s">
        <v>124</v>
      </c>
      <c r="F1084" t="s">
        <v>1</v>
      </c>
      <c r="G1084" s="67">
        <f>VLOOKUP($A1085,Detail,'Data Setup-for-Lookup'!C$1,FALSE)</f>
        <v>378.28</v>
      </c>
      <c r="H1084" s="67">
        <f>VLOOKUP($A1084,DetailOct,'Data Setup-for-Lookup'!$C$1,FALSE)</f>
        <v>420.67</v>
      </c>
      <c r="I1084" s="67"/>
      <c r="J1084" s="67"/>
      <c r="K1084" s="67">
        <f>VLOOKUP($A1084,DetailApr,'Data Setup-for-Lookup'!C$1,FALSE)</f>
        <v>425.05</v>
      </c>
    </row>
    <row r="1085" spans="1:11" ht="15.75" x14ac:dyDescent="0.3">
      <c r="A1085" t="s">
        <v>66</v>
      </c>
      <c r="B1085">
        <v>61</v>
      </c>
      <c r="C1085" t="s">
        <v>136</v>
      </c>
      <c r="D1085" t="s">
        <v>121</v>
      </c>
      <c r="E1085" t="s">
        <v>124</v>
      </c>
      <c r="F1085" t="s">
        <v>12</v>
      </c>
      <c r="G1085" s="67">
        <f>VLOOKUP($A1086,Detail,'Data Setup-for-Lookup'!D$1,FALSE)</f>
        <v>52.44</v>
      </c>
      <c r="H1085" s="67">
        <f>VLOOKUP($A1086,DetailOct,'Data Setup-for-Lookup'!$D$1,FALSE)</f>
        <v>54.18</v>
      </c>
      <c r="I1085" s="67"/>
      <c r="J1085" s="67"/>
      <c r="K1085" s="67">
        <f>VLOOKUP($A1085,DetailApr,'Data Setup-for-Lookup'!D$1,FALSE)</f>
        <v>50.79</v>
      </c>
    </row>
    <row r="1086" spans="1:11" ht="15.75" x14ac:dyDescent="0.3">
      <c r="A1086" t="s">
        <v>66</v>
      </c>
      <c r="B1086">
        <v>61</v>
      </c>
      <c r="C1086" t="s">
        <v>136</v>
      </c>
      <c r="D1086" t="s">
        <v>121</v>
      </c>
      <c r="E1086" t="s">
        <v>124</v>
      </c>
      <c r="F1086" t="s">
        <v>13</v>
      </c>
      <c r="G1086" s="67">
        <f>VLOOKUP($A1087,Detail,'Data Setup-for-Lookup'!E$1,FALSE)</f>
        <v>62.7</v>
      </c>
      <c r="H1086" s="67">
        <f>VLOOKUP($A1087,DetailOct,'Data Setup-for-Lookup'!$E$1,FALSE)</f>
        <v>69.209999999999994</v>
      </c>
      <c r="I1086" s="67"/>
      <c r="J1086" s="67"/>
      <c r="K1086" s="67">
        <f>VLOOKUP($A1086,DetailApr,'Data Setup-for-Lookup'!E$1,FALSE)</f>
        <v>64.599999999999994</v>
      </c>
    </row>
    <row r="1087" spans="1:11" ht="15.75" x14ac:dyDescent="0.3">
      <c r="A1087" t="s">
        <v>66</v>
      </c>
      <c r="B1087">
        <v>61</v>
      </c>
      <c r="C1087" t="s">
        <v>136</v>
      </c>
      <c r="D1087" t="s">
        <v>121</v>
      </c>
      <c r="E1087" t="s">
        <v>124</v>
      </c>
      <c r="F1087" t="s">
        <v>75</v>
      </c>
      <c r="G1087" s="67">
        <f>VLOOKUP($A1088,Detail,'Data Setup-for-Lookup'!F$1,FALSE)</f>
        <v>0</v>
      </c>
      <c r="H1087" s="67">
        <f>VLOOKUP($A1088,DetailOct,'Data Setup-for-Lookup'!$F$1,FALSE)</f>
        <v>0</v>
      </c>
      <c r="I1087" s="67"/>
      <c r="J1087" s="67"/>
      <c r="K1087" s="67">
        <f>VLOOKUP($A1087,DetailApr,'Data Setup-for-Lookup'!F$1,FALSE)</f>
        <v>0</v>
      </c>
    </row>
    <row r="1088" spans="1:11" ht="15.75" x14ac:dyDescent="0.3">
      <c r="A1088" t="s">
        <v>66</v>
      </c>
      <c r="B1088">
        <v>61</v>
      </c>
      <c r="C1088" t="s">
        <v>136</v>
      </c>
      <c r="D1088" t="s">
        <v>121</v>
      </c>
      <c r="E1088" t="s">
        <v>2</v>
      </c>
      <c r="F1088" t="s">
        <v>125</v>
      </c>
      <c r="G1088" s="67">
        <f>VLOOKUP($A1088,Detail,'Data Setup-for-Lookup'!$G$1,FALSE)</f>
        <v>2565</v>
      </c>
      <c r="H1088" s="67">
        <f>VLOOKUP($A1088,DetailOct,'Data Setup-for-Lookup'!$G$1,FALSE)</f>
        <v>2175</v>
      </c>
      <c r="I1088" s="67"/>
      <c r="J1088" s="67"/>
      <c r="K1088" s="67">
        <f>VLOOKUP($A1088,DetailApr,'Data Setup-for-Lookup'!G$1,FALSE)</f>
        <v>1545</v>
      </c>
    </row>
    <row r="1089" spans="1:11" ht="15.75" x14ac:dyDescent="0.3">
      <c r="A1089" t="s">
        <v>66</v>
      </c>
      <c r="B1089">
        <v>61</v>
      </c>
      <c r="C1089" t="s">
        <v>136</v>
      </c>
      <c r="D1089" t="s">
        <v>121</v>
      </c>
      <c r="E1089" t="s">
        <v>2</v>
      </c>
      <c r="F1089" t="s">
        <v>126</v>
      </c>
      <c r="G1089" s="67">
        <f>VLOOKUP($A1089,Detail,'Data Setup-for-Lookup'!$H$1,FALSE)</f>
        <v>0</v>
      </c>
      <c r="H1089" s="67">
        <f>VLOOKUP($A1089,DetailOct,'Data Setup-for-Lookup'!$H$1,FALSE)</f>
        <v>0</v>
      </c>
      <c r="I1089" s="67"/>
      <c r="J1089" s="67"/>
      <c r="K1089" s="67">
        <f>VLOOKUP($A1089,DetailApr,'Data Setup-for-Lookup'!H$1,FALSE)</f>
        <v>0</v>
      </c>
    </row>
    <row r="1090" spans="1:11" ht="15.75" x14ac:dyDescent="0.3">
      <c r="A1090" t="s">
        <v>66</v>
      </c>
      <c r="B1090">
        <v>61</v>
      </c>
      <c r="C1090" t="s">
        <v>136</v>
      </c>
      <c r="D1090" t="s">
        <v>121</v>
      </c>
      <c r="E1090" t="s">
        <v>2</v>
      </c>
      <c r="F1090" t="s">
        <v>127</v>
      </c>
      <c r="G1090" s="67">
        <f>VLOOKUP($A1090,Detail,'Data Setup-for-Lookup'!$I$1,FALSE)</f>
        <v>0</v>
      </c>
      <c r="H1090" s="67">
        <f>VLOOKUP($A1090,DetailOct,'Data Setup-for-Lookup'!$I$1,FALSE)</f>
        <v>0</v>
      </c>
      <c r="I1090" s="67"/>
      <c r="J1090" s="67"/>
      <c r="K1090" s="67">
        <f>VLOOKUP($A1090,DetailApr,'Data Setup-for-Lookup'!I$1,FALSE)</f>
        <v>0</v>
      </c>
    </row>
    <row r="1091" spans="1:11" ht="15.75" x14ac:dyDescent="0.3">
      <c r="A1091" t="s">
        <v>66</v>
      </c>
      <c r="B1091">
        <v>61</v>
      </c>
      <c r="C1091" t="s">
        <v>136</v>
      </c>
      <c r="D1091" t="s">
        <v>121</v>
      </c>
      <c r="E1091" t="s">
        <v>2</v>
      </c>
      <c r="F1091" t="s">
        <v>128</v>
      </c>
      <c r="G1091" s="67">
        <f>VLOOKUP($A1091,Detail,'Data Setup-for-Lookup'!$J$1,FALSE)</f>
        <v>90</v>
      </c>
      <c r="H1091" s="67">
        <f>VLOOKUP($A1091,DetailOct,'Data Setup-for-Lookup'!$J$1,FALSE)</f>
        <v>285</v>
      </c>
      <c r="I1091" s="67"/>
      <c r="J1091" s="67"/>
      <c r="K1091" s="67">
        <f>VLOOKUP($A1091,DetailApr,'Data Setup-for-Lookup'!J$1,FALSE)</f>
        <v>0</v>
      </c>
    </row>
    <row r="1092" spans="1:11" ht="15.75" x14ac:dyDescent="0.3">
      <c r="A1092" t="s">
        <v>66</v>
      </c>
      <c r="B1092">
        <v>61</v>
      </c>
      <c r="C1092" t="s">
        <v>136</v>
      </c>
      <c r="D1092" t="s">
        <v>121</v>
      </c>
      <c r="E1092" t="s">
        <v>2</v>
      </c>
      <c r="F1092" t="s">
        <v>129</v>
      </c>
      <c r="G1092" s="67">
        <f>VLOOKUP($A1092,Detail,'Data Setup-for-Lookup'!$K$1,FALSE)</f>
        <v>0</v>
      </c>
      <c r="H1092" s="67">
        <f>VLOOKUP($A1092,DetailOct,'Data Setup-for-Lookup'!$K$1,FALSE)</f>
        <v>0</v>
      </c>
      <c r="I1092" s="67"/>
      <c r="J1092" s="67"/>
      <c r="K1092" s="67">
        <f>VLOOKUP($A1092,DetailApr,'Data Setup-for-Lookup'!K$1,FALSE)</f>
        <v>0</v>
      </c>
    </row>
    <row r="1093" spans="1:11" ht="15.75" x14ac:dyDescent="0.3">
      <c r="A1093" t="s">
        <v>66</v>
      </c>
      <c r="B1093">
        <v>61</v>
      </c>
      <c r="C1093" t="s">
        <v>136</v>
      </c>
      <c r="D1093" t="s">
        <v>121</v>
      </c>
      <c r="E1093" t="s">
        <v>2</v>
      </c>
      <c r="F1093" t="s">
        <v>130</v>
      </c>
      <c r="G1093" s="67">
        <f>VLOOKUP($A1093,Detail,'Data Setup-for-Lookup'!$L$1,FALSE)</f>
        <v>0</v>
      </c>
      <c r="H1093" s="67">
        <f>VLOOKUP($A1093,DetailOct,'Data Setup-for-Lookup'!$L$1,FALSE)</f>
        <v>0</v>
      </c>
      <c r="I1093" s="67"/>
      <c r="J1093" s="67"/>
      <c r="K1093" s="67">
        <f>VLOOKUP($A1093,DetailApr,'Data Setup-for-Lookup'!L$1,FALSE)</f>
        <v>0</v>
      </c>
    </row>
    <row r="1094" spans="1:11" ht="15.75" x14ac:dyDescent="0.3">
      <c r="A1094" t="s">
        <v>66</v>
      </c>
      <c r="B1094">
        <v>61</v>
      </c>
      <c r="C1094" t="s">
        <v>136</v>
      </c>
      <c r="D1094" t="s">
        <v>121</v>
      </c>
      <c r="E1094" t="s">
        <v>2</v>
      </c>
      <c r="F1094" t="s">
        <v>131</v>
      </c>
      <c r="G1094" s="67">
        <f>VLOOKUP($A1094,Detail,'Data Setup-for-Lookup'!$M$1,FALSE)</f>
        <v>0</v>
      </c>
      <c r="H1094" s="67">
        <f>VLOOKUP($A1094,DetailOct,'Data Setup-for-Lookup'!$M$1,FALSE)</f>
        <v>0</v>
      </c>
      <c r="I1094" s="67"/>
      <c r="J1094" s="67"/>
      <c r="K1094" s="67">
        <f>VLOOKUP($A1094,DetailApr,'Data Setup-for-Lookup'!M$1,FALSE)</f>
        <v>0</v>
      </c>
    </row>
    <row r="1095" spans="1:11" ht="15.75" x14ac:dyDescent="0.3">
      <c r="A1095" t="s">
        <v>66</v>
      </c>
      <c r="B1095">
        <v>61</v>
      </c>
      <c r="C1095" t="s">
        <v>136</v>
      </c>
      <c r="D1095" t="s">
        <v>121</v>
      </c>
      <c r="E1095" t="s">
        <v>2</v>
      </c>
      <c r="F1095" t="s">
        <v>132</v>
      </c>
      <c r="G1095" s="67">
        <f>VLOOKUP($A1095,Detail,'Data Setup-for-Lookup'!$N$1,FALSE)</f>
        <v>0</v>
      </c>
      <c r="H1095" s="67">
        <f>VLOOKUP($A1095,DetailOct,'Data Setup-for-Lookup'!$N$1,FALSE)</f>
        <v>0</v>
      </c>
      <c r="I1095" s="67"/>
      <c r="J1095" s="67"/>
      <c r="K1095" s="67">
        <f>VLOOKUP($A1095,DetailApr,'Data Setup-for-Lookup'!N$1,FALSE)</f>
        <v>0</v>
      </c>
    </row>
    <row r="1096" spans="1:11" ht="15.75" x14ac:dyDescent="0.3">
      <c r="A1096" t="s">
        <v>66</v>
      </c>
      <c r="B1096">
        <v>61</v>
      </c>
      <c r="C1096" t="s">
        <v>136</v>
      </c>
      <c r="D1096" t="s">
        <v>121</v>
      </c>
      <c r="E1096" t="s">
        <v>2</v>
      </c>
      <c r="F1096" t="s">
        <v>133</v>
      </c>
      <c r="G1096" s="67">
        <f>VLOOKUP($A1096,Detail,'Data Setup-for-Lookup'!$O$1,FALSE)</f>
        <v>0</v>
      </c>
      <c r="H1096" s="67">
        <f>VLOOKUP($A1096,DetailOct,'Data Setup-for-Lookup'!$O$1,FALSE)</f>
        <v>0</v>
      </c>
      <c r="I1096" s="67"/>
      <c r="J1096" s="67"/>
      <c r="K1096" s="67">
        <f>VLOOKUP($A1096,DetailApr,'Data Setup-for-Lookup'!O$1,FALSE)</f>
        <v>0</v>
      </c>
    </row>
    <row r="1097" spans="1:11" ht="15.75" x14ac:dyDescent="0.3">
      <c r="A1097" t="s">
        <v>66</v>
      </c>
      <c r="B1097">
        <v>61</v>
      </c>
      <c r="C1097" t="s">
        <v>136</v>
      </c>
      <c r="D1097" t="s">
        <v>121</v>
      </c>
      <c r="E1097" t="s">
        <v>2</v>
      </c>
      <c r="F1097" t="s">
        <v>134</v>
      </c>
      <c r="G1097" s="67">
        <f>VLOOKUP($A1097,Detail,'Data Setup-for-Lookup'!$P$1,FALSE)</f>
        <v>0</v>
      </c>
      <c r="H1097" s="67">
        <f>VLOOKUP($A1097,DetailOct,'Data Setup-for-Lookup'!$P$1,FALSE)</f>
        <v>0</v>
      </c>
      <c r="I1097" s="67"/>
      <c r="J1097" s="67"/>
      <c r="K1097" s="67">
        <f>VLOOKUP($A1097,DetailApr,'Data Setup-for-Lookup'!P$1,FALSE)</f>
        <v>0</v>
      </c>
    </row>
    <row r="1098" spans="1:11" ht="15.75" x14ac:dyDescent="0.3">
      <c r="A1098" t="s">
        <v>66</v>
      </c>
      <c r="B1098">
        <v>61</v>
      </c>
      <c r="C1098" t="s">
        <v>136</v>
      </c>
      <c r="D1098" t="s">
        <v>121</v>
      </c>
      <c r="E1098" t="s">
        <v>2</v>
      </c>
      <c r="F1098" t="s">
        <v>10</v>
      </c>
      <c r="G1098" s="67">
        <f>VLOOKUP($A1098,Detail,'Data Setup-for-Lookup'!$Q$1,FALSE)</f>
        <v>0</v>
      </c>
      <c r="H1098" s="67">
        <f>VLOOKUP($A1098,DetailOct,'Data Setup-for-Lookup'!$Q$1,FALSE)</f>
        <v>0</v>
      </c>
      <c r="I1098" s="67"/>
      <c r="J1098" s="67"/>
      <c r="K1098" s="67">
        <f>VLOOKUP($A1098,DetailApr,'Data Setup-for-Lookup'!Q$1,FALSE)</f>
        <v>0</v>
      </c>
    </row>
    <row r="1099" spans="1:11" ht="15.75" x14ac:dyDescent="0.3">
      <c r="A1099" t="s">
        <v>66</v>
      </c>
      <c r="B1099">
        <v>61</v>
      </c>
      <c r="C1099" t="s">
        <v>136</v>
      </c>
      <c r="D1099" t="s">
        <v>121</v>
      </c>
      <c r="E1099" t="s">
        <v>135</v>
      </c>
      <c r="F1099" t="s">
        <v>123</v>
      </c>
      <c r="G1099" s="67">
        <f>VLOOKUP($A1099,Detail,'Data Setup-for-Lookup'!$R$1,FALSE)</f>
        <v>2655</v>
      </c>
      <c r="H1099" s="67">
        <f>VLOOKUP($A1099,DetailOct,'Data Setup-for-Lookup'!$R$1,FALSE)</f>
        <v>2460</v>
      </c>
      <c r="I1099" s="67"/>
      <c r="J1099" s="67"/>
      <c r="K1099" s="67">
        <f>VLOOKUP($A1099,DetailApr,'Data Setup-for-Lookup'!R$1,FALSE)</f>
        <v>1545</v>
      </c>
    </row>
    <row r="1100" spans="1:11" ht="15.75" x14ac:dyDescent="0.3">
      <c r="A1100" t="s">
        <v>66</v>
      </c>
      <c r="B1100">
        <v>61</v>
      </c>
      <c r="C1100" t="s">
        <v>136</v>
      </c>
      <c r="D1100" t="s">
        <v>186</v>
      </c>
      <c r="E1100" t="s">
        <v>187</v>
      </c>
      <c r="F1100" t="s">
        <v>123</v>
      </c>
      <c r="G1100" s="67">
        <f>VLOOKUP($A1100,Detail,'Data Setup-for-Lookup'!$S$1,FALSE)</f>
        <v>8055.2099999999991</v>
      </c>
      <c r="H1100" s="67">
        <f>VLOOKUP($A1100,DetailOct,'Data Setup-for-Lookup'!$S$1,FALSE)</f>
        <v>7161.94</v>
      </c>
      <c r="I1100" s="67">
        <f>VLOOKUP($A1100,DetailJan,'Data Setup-for-Lookup'!$S$1,FALSE)</f>
        <v>3819.2</v>
      </c>
      <c r="J1100" s="67">
        <f>VLOOKUP($A1100,DetailApr,'Data Setup-for-Lookup'!$S$1,FALSE)</f>
        <v>6187.7918414105225</v>
      </c>
      <c r="K1100" s="67">
        <f>VLOOKUP($A1100,DetailApr,'Data Setup-for-Lookup'!S$1,FALSE)</f>
        <v>6187.7918414105225</v>
      </c>
    </row>
    <row r="1101" spans="1:11" ht="15.75" x14ac:dyDescent="0.3">
      <c r="A1101" t="s">
        <v>67</v>
      </c>
      <c r="B1101">
        <v>62</v>
      </c>
      <c r="C1101" t="s">
        <v>136</v>
      </c>
      <c r="D1101" t="s">
        <v>121</v>
      </c>
      <c r="E1101" t="s">
        <v>122</v>
      </c>
      <c r="F1101" t="s">
        <v>123</v>
      </c>
      <c r="G1101" s="67">
        <f>VLOOKUP($A1102,Detail,'Data Setup-for-Lookup'!B$1,FALSE)</f>
        <v>1292.43</v>
      </c>
      <c r="H1101" s="67">
        <f>VLOOKUP($A1101,DetailOct,'Data Setup-for-Lookup'!B$1,FALSE)</f>
        <v>2003.16</v>
      </c>
      <c r="I1101" s="67"/>
      <c r="J1101" s="67"/>
      <c r="K1101" s="67">
        <f>VLOOKUP($A1101,DetailApr,'Data Setup-for-Lookup'!B$1,FALSE)</f>
        <v>4006.29</v>
      </c>
    </row>
    <row r="1102" spans="1:11" ht="15.75" x14ac:dyDescent="0.3">
      <c r="A1102" t="s">
        <v>67</v>
      </c>
      <c r="B1102">
        <v>62</v>
      </c>
      <c r="C1102" t="s">
        <v>136</v>
      </c>
      <c r="D1102" t="s">
        <v>121</v>
      </c>
      <c r="E1102" t="s">
        <v>124</v>
      </c>
      <c r="F1102" t="s">
        <v>1</v>
      </c>
      <c r="G1102" s="67">
        <f>VLOOKUP($A1103,Detail,'Data Setup-for-Lookup'!C$1,FALSE)</f>
        <v>552.25</v>
      </c>
      <c r="H1102" s="67">
        <f>VLOOKUP($A1102,DetailOct,'Data Setup-for-Lookup'!$C$1,FALSE)</f>
        <v>399.5</v>
      </c>
      <c r="I1102" s="67"/>
      <c r="J1102" s="67"/>
      <c r="K1102" s="67">
        <f>VLOOKUP($A1102,DetailApr,'Data Setup-for-Lookup'!C$1,FALSE)</f>
        <v>500</v>
      </c>
    </row>
    <row r="1103" spans="1:11" ht="15.75" x14ac:dyDescent="0.3">
      <c r="A1103" t="s">
        <v>67</v>
      </c>
      <c r="B1103">
        <v>62</v>
      </c>
      <c r="C1103" t="s">
        <v>136</v>
      </c>
      <c r="D1103" t="s">
        <v>121</v>
      </c>
      <c r="E1103" t="s">
        <v>124</v>
      </c>
      <c r="F1103" t="s">
        <v>12</v>
      </c>
      <c r="G1103" s="67">
        <f>VLOOKUP($A1104,Detail,'Data Setup-for-Lookup'!D$1,FALSE)</f>
        <v>0</v>
      </c>
      <c r="H1103" s="67">
        <f>VLOOKUP($A1104,DetailOct,'Data Setup-for-Lookup'!$D$1,FALSE)</f>
        <v>0</v>
      </c>
      <c r="I1103" s="67"/>
      <c r="J1103" s="67"/>
      <c r="K1103" s="67">
        <f>VLOOKUP($A1103,DetailApr,'Data Setup-for-Lookup'!D$1,FALSE)</f>
        <v>0</v>
      </c>
    </row>
    <row r="1104" spans="1:11" ht="15.75" x14ac:dyDescent="0.3">
      <c r="A1104" t="s">
        <v>67</v>
      </c>
      <c r="B1104">
        <v>62</v>
      </c>
      <c r="C1104" t="s">
        <v>136</v>
      </c>
      <c r="D1104" t="s">
        <v>121</v>
      </c>
      <c r="E1104" t="s">
        <v>124</v>
      </c>
      <c r="F1104" t="s">
        <v>13</v>
      </c>
      <c r="G1104" s="67">
        <f>VLOOKUP($A1105,Detail,'Data Setup-for-Lookup'!E$1,FALSE)</f>
        <v>211.5</v>
      </c>
      <c r="H1104" s="67">
        <f>VLOOKUP($A1105,DetailOct,'Data Setup-for-Lookup'!$E$1,FALSE)</f>
        <v>153</v>
      </c>
      <c r="I1104" s="67"/>
      <c r="J1104" s="67"/>
      <c r="K1104" s="67">
        <f>VLOOKUP($A1104,DetailApr,'Data Setup-for-Lookup'!E$1,FALSE)</f>
        <v>150.25</v>
      </c>
    </row>
    <row r="1105" spans="1:11" ht="15.75" x14ac:dyDescent="0.3">
      <c r="A1105" t="s">
        <v>67</v>
      </c>
      <c r="B1105">
        <v>62</v>
      </c>
      <c r="C1105" t="s">
        <v>136</v>
      </c>
      <c r="D1105" t="s">
        <v>121</v>
      </c>
      <c r="E1105" t="s">
        <v>124</v>
      </c>
      <c r="F1105" t="s">
        <v>75</v>
      </c>
      <c r="G1105" s="67">
        <f>VLOOKUP($A1106,Detail,'Data Setup-for-Lookup'!F$1,FALSE)</f>
        <v>0</v>
      </c>
      <c r="H1105" s="67">
        <f>VLOOKUP($A1106,DetailOct,'Data Setup-for-Lookup'!$F$1,FALSE)</f>
        <v>0</v>
      </c>
      <c r="I1105" s="67"/>
      <c r="J1105" s="67"/>
      <c r="K1105" s="67">
        <f>VLOOKUP($A1105,DetailApr,'Data Setup-for-Lookup'!F$1,FALSE)</f>
        <v>0</v>
      </c>
    </row>
    <row r="1106" spans="1:11" ht="15.75" x14ac:dyDescent="0.3">
      <c r="A1106" t="s">
        <v>67</v>
      </c>
      <c r="B1106">
        <v>62</v>
      </c>
      <c r="C1106" t="s">
        <v>136</v>
      </c>
      <c r="D1106" t="s">
        <v>121</v>
      </c>
      <c r="E1106" t="s">
        <v>2</v>
      </c>
      <c r="F1106" t="s">
        <v>125</v>
      </c>
      <c r="G1106" s="67">
        <f>VLOOKUP($A1106,Detail,'Data Setup-for-Lookup'!$G$1,FALSE)</f>
        <v>1305</v>
      </c>
      <c r="H1106" s="67">
        <f>VLOOKUP($A1106,DetailOct,'Data Setup-for-Lookup'!$G$1,FALSE)</f>
        <v>900</v>
      </c>
      <c r="I1106" s="67"/>
      <c r="J1106" s="67"/>
      <c r="K1106" s="67">
        <f>VLOOKUP($A1106,DetailApr,'Data Setup-for-Lookup'!G$1,FALSE)</f>
        <v>840</v>
      </c>
    </row>
    <row r="1107" spans="1:11" ht="15.75" x14ac:dyDescent="0.3">
      <c r="A1107" t="s">
        <v>67</v>
      </c>
      <c r="B1107">
        <v>62</v>
      </c>
      <c r="C1107" t="s">
        <v>136</v>
      </c>
      <c r="D1107" t="s">
        <v>121</v>
      </c>
      <c r="E1107" t="s">
        <v>2</v>
      </c>
      <c r="F1107" t="s">
        <v>126</v>
      </c>
      <c r="G1107" s="67">
        <f>VLOOKUP($A1107,Detail,'Data Setup-for-Lookup'!$H$1,FALSE)</f>
        <v>0</v>
      </c>
      <c r="H1107" s="67">
        <f>VLOOKUP($A1107,DetailOct,'Data Setup-for-Lookup'!$H$1,FALSE)</f>
        <v>0</v>
      </c>
      <c r="I1107" s="67"/>
      <c r="J1107" s="67"/>
      <c r="K1107" s="67">
        <f>VLOOKUP($A1107,DetailApr,'Data Setup-for-Lookup'!H$1,FALSE)</f>
        <v>0</v>
      </c>
    </row>
    <row r="1108" spans="1:11" ht="15.75" x14ac:dyDescent="0.3">
      <c r="A1108" t="s">
        <v>67</v>
      </c>
      <c r="B1108">
        <v>62</v>
      </c>
      <c r="C1108" t="s">
        <v>136</v>
      </c>
      <c r="D1108" t="s">
        <v>121</v>
      </c>
      <c r="E1108" t="s">
        <v>2</v>
      </c>
      <c r="F1108" t="s">
        <v>127</v>
      </c>
      <c r="G1108" s="67">
        <f>VLOOKUP($A1108,Detail,'Data Setup-for-Lookup'!$I$1,FALSE)</f>
        <v>0</v>
      </c>
      <c r="H1108" s="67">
        <f>VLOOKUP($A1108,DetailOct,'Data Setup-for-Lookup'!$I$1,FALSE)</f>
        <v>0</v>
      </c>
      <c r="I1108" s="67"/>
      <c r="J1108" s="67"/>
      <c r="K1108" s="67">
        <f>VLOOKUP($A1108,DetailApr,'Data Setup-for-Lookup'!I$1,FALSE)</f>
        <v>0</v>
      </c>
    </row>
    <row r="1109" spans="1:11" ht="15.75" x14ac:dyDescent="0.3">
      <c r="A1109" t="s">
        <v>67</v>
      </c>
      <c r="B1109">
        <v>62</v>
      </c>
      <c r="C1109" t="s">
        <v>136</v>
      </c>
      <c r="D1109" t="s">
        <v>121</v>
      </c>
      <c r="E1109" t="s">
        <v>2</v>
      </c>
      <c r="F1109" t="s">
        <v>128</v>
      </c>
      <c r="G1109" s="67">
        <f>VLOOKUP($A1109,Detail,'Data Setup-for-Lookup'!$J$1,FALSE)</f>
        <v>390</v>
      </c>
      <c r="H1109" s="67">
        <f>VLOOKUP($A1109,DetailOct,'Data Setup-for-Lookup'!$J$1,FALSE)</f>
        <v>0</v>
      </c>
      <c r="I1109" s="67"/>
      <c r="J1109" s="67"/>
      <c r="K1109" s="67">
        <f>VLOOKUP($A1109,DetailApr,'Data Setup-for-Lookup'!J$1,FALSE)</f>
        <v>195</v>
      </c>
    </row>
    <row r="1110" spans="1:11" ht="15.75" x14ac:dyDescent="0.3">
      <c r="A1110" t="s">
        <v>67</v>
      </c>
      <c r="B1110">
        <v>62</v>
      </c>
      <c r="C1110" t="s">
        <v>136</v>
      </c>
      <c r="D1110" t="s">
        <v>121</v>
      </c>
      <c r="E1110" t="s">
        <v>2</v>
      </c>
      <c r="F1110" t="s">
        <v>129</v>
      </c>
      <c r="G1110" s="67">
        <f>VLOOKUP($A1110,Detail,'Data Setup-for-Lookup'!$K$1,FALSE)</f>
        <v>0</v>
      </c>
      <c r="H1110" s="67">
        <f>VLOOKUP($A1110,DetailOct,'Data Setup-for-Lookup'!$K$1,FALSE)</f>
        <v>0</v>
      </c>
      <c r="I1110" s="67"/>
      <c r="J1110" s="67"/>
      <c r="K1110" s="67">
        <f>VLOOKUP($A1110,DetailApr,'Data Setup-for-Lookup'!K$1,FALSE)</f>
        <v>0</v>
      </c>
    </row>
    <row r="1111" spans="1:11" ht="15.75" x14ac:dyDescent="0.3">
      <c r="A1111" t="s">
        <v>67</v>
      </c>
      <c r="B1111">
        <v>62</v>
      </c>
      <c r="C1111" t="s">
        <v>136</v>
      </c>
      <c r="D1111" t="s">
        <v>121</v>
      </c>
      <c r="E1111" t="s">
        <v>2</v>
      </c>
      <c r="F1111" t="s">
        <v>130</v>
      </c>
      <c r="G1111" s="67">
        <f>VLOOKUP($A1111,Detail,'Data Setup-for-Lookup'!$L$1,FALSE)</f>
        <v>0</v>
      </c>
      <c r="H1111" s="67">
        <f>VLOOKUP($A1111,DetailOct,'Data Setup-for-Lookup'!$L$1,FALSE)</f>
        <v>0</v>
      </c>
      <c r="I1111" s="67"/>
      <c r="J1111" s="67"/>
      <c r="K1111" s="67">
        <f>VLOOKUP($A1111,DetailApr,'Data Setup-for-Lookup'!L$1,FALSE)</f>
        <v>0</v>
      </c>
    </row>
    <row r="1112" spans="1:11" ht="15.75" x14ac:dyDescent="0.3">
      <c r="A1112" t="s">
        <v>67</v>
      </c>
      <c r="B1112">
        <v>62</v>
      </c>
      <c r="C1112" t="s">
        <v>136</v>
      </c>
      <c r="D1112" t="s">
        <v>121</v>
      </c>
      <c r="E1112" t="s">
        <v>2</v>
      </c>
      <c r="F1112" t="s">
        <v>131</v>
      </c>
      <c r="G1112" s="67">
        <f>VLOOKUP($A1112,Detail,'Data Setup-for-Lookup'!$M$1,FALSE)</f>
        <v>0</v>
      </c>
      <c r="H1112" s="67">
        <f>VLOOKUP($A1112,DetailOct,'Data Setup-for-Lookup'!$M$1,FALSE)</f>
        <v>0</v>
      </c>
      <c r="I1112" s="67"/>
      <c r="J1112" s="67"/>
      <c r="K1112" s="67">
        <f>VLOOKUP($A1112,DetailApr,'Data Setup-for-Lookup'!M$1,FALSE)</f>
        <v>0</v>
      </c>
    </row>
    <row r="1113" spans="1:11" ht="15.75" x14ac:dyDescent="0.3">
      <c r="A1113" t="s">
        <v>67</v>
      </c>
      <c r="B1113">
        <v>62</v>
      </c>
      <c r="C1113" t="s">
        <v>136</v>
      </c>
      <c r="D1113" t="s">
        <v>121</v>
      </c>
      <c r="E1113" t="s">
        <v>2</v>
      </c>
      <c r="F1113" t="s">
        <v>132</v>
      </c>
      <c r="G1113" s="67">
        <f>VLOOKUP($A1113,Detail,'Data Setup-for-Lookup'!$N$1,FALSE)</f>
        <v>0</v>
      </c>
      <c r="H1113" s="67">
        <f>VLOOKUP($A1113,DetailOct,'Data Setup-for-Lookup'!$N$1,FALSE)</f>
        <v>0</v>
      </c>
      <c r="I1113" s="67"/>
      <c r="J1113" s="67"/>
      <c r="K1113" s="67">
        <f>VLOOKUP($A1113,DetailApr,'Data Setup-for-Lookup'!N$1,FALSE)</f>
        <v>0</v>
      </c>
    </row>
    <row r="1114" spans="1:11" ht="15.75" x14ac:dyDescent="0.3">
      <c r="A1114" t="s">
        <v>67</v>
      </c>
      <c r="B1114">
        <v>62</v>
      </c>
      <c r="C1114" t="s">
        <v>136</v>
      </c>
      <c r="D1114" t="s">
        <v>121</v>
      </c>
      <c r="E1114" t="s">
        <v>2</v>
      </c>
      <c r="F1114" t="s">
        <v>133</v>
      </c>
      <c r="G1114" s="67">
        <f>VLOOKUP($A1114,Detail,'Data Setup-for-Lookup'!$O$1,FALSE)</f>
        <v>0</v>
      </c>
      <c r="H1114" s="67">
        <f>VLOOKUP($A1114,DetailOct,'Data Setup-for-Lookup'!$O$1,FALSE)</f>
        <v>0</v>
      </c>
      <c r="I1114" s="67"/>
      <c r="J1114" s="67"/>
      <c r="K1114" s="67">
        <f>VLOOKUP($A1114,DetailApr,'Data Setup-for-Lookup'!O$1,FALSE)</f>
        <v>0</v>
      </c>
    </row>
    <row r="1115" spans="1:11" ht="15.75" x14ac:dyDescent="0.3">
      <c r="A1115" t="s">
        <v>67</v>
      </c>
      <c r="B1115">
        <v>62</v>
      </c>
      <c r="C1115" t="s">
        <v>136</v>
      </c>
      <c r="D1115" t="s">
        <v>121</v>
      </c>
      <c r="E1115" t="s">
        <v>2</v>
      </c>
      <c r="F1115" t="s">
        <v>134</v>
      </c>
      <c r="G1115" s="67">
        <f>VLOOKUP($A1115,Detail,'Data Setup-for-Lookup'!$P$1,FALSE)</f>
        <v>0</v>
      </c>
      <c r="H1115" s="67">
        <f>VLOOKUP($A1115,DetailOct,'Data Setup-for-Lookup'!$P$1,FALSE)</f>
        <v>0</v>
      </c>
      <c r="I1115" s="67"/>
      <c r="J1115" s="67"/>
      <c r="K1115" s="67">
        <f>VLOOKUP($A1115,DetailApr,'Data Setup-for-Lookup'!P$1,FALSE)</f>
        <v>0</v>
      </c>
    </row>
    <row r="1116" spans="1:11" ht="15.75" x14ac:dyDescent="0.3">
      <c r="A1116" t="s">
        <v>67</v>
      </c>
      <c r="B1116">
        <v>62</v>
      </c>
      <c r="C1116" t="s">
        <v>136</v>
      </c>
      <c r="D1116" t="s">
        <v>121</v>
      </c>
      <c r="E1116" t="s">
        <v>2</v>
      </c>
      <c r="F1116" t="s">
        <v>10</v>
      </c>
      <c r="G1116" s="67">
        <f>VLOOKUP($A1116,Detail,'Data Setup-for-Lookup'!$Q$1,FALSE)</f>
        <v>0</v>
      </c>
      <c r="H1116" s="67">
        <f>VLOOKUP($A1116,DetailOct,'Data Setup-for-Lookup'!$Q$1,FALSE)</f>
        <v>0</v>
      </c>
      <c r="I1116" s="67"/>
      <c r="J1116" s="67"/>
      <c r="K1116" s="67">
        <f>VLOOKUP($A1116,DetailApr,'Data Setup-for-Lookup'!Q$1,FALSE)</f>
        <v>0</v>
      </c>
    </row>
    <row r="1117" spans="1:11" ht="15.75" x14ac:dyDescent="0.3">
      <c r="A1117" t="s">
        <v>67</v>
      </c>
      <c r="B1117">
        <v>62</v>
      </c>
      <c r="C1117" t="s">
        <v>136</v>
      </c>
      <c r="D1117" t="s">
        <v>121</v>
      </c>
      <c r="E1117" t="s">
        <v>135</v>
      </c>
      <c r="F1117" t="s">
        <v>123</v>
      </c>
      <c r="G1117" s="67">
        <f>VLOOKUP($A1117,Detail,'Data Setup-for-Lookup'!$R$1,FALSE)</f>
        <v>1695</v>
      </c>
      <c r="H1117" s="67">
        <f>VLOOKUP($A1117,DetailOct,'Data Setup-for-Lookup'!$R$1,FALSE)</f>
        <v>900</v>
      </c>
      <c r="I1117" s="67"/>
      <c r="J1117" s="67"/>
      <c r="K1117" s="67">
        <f>VLOOKUP($A1117,DetailApr,'Data Setup-for-Lookup'!R$1,FALSE)</f>
        <v>1035</v>
      </c>
    </row>
    <row r="1118" spans="1:11" ht="15.75" x14ac:dyDescent="0.3">
      <c r="A1118" t="s">
        <v>67</v>
      </c>
      <c r="B1118">
        <v>62</v>
      </c>
      <c r="C1118" t="s">
        <v>136</v>
      </c>
      <c r="D1118" t="s">
        <v>186</v>
      </c>
      <c r="E1118" t="s">
        <v>187</v>
      </c>
      <c r="F1118" t="s">
        <v>123</v>
      </c>
      <c r="G1118" s="67">
        <f>VLOOKUP($A1118,Detail,'Data Setup-for-Lookup'!$S$1,FALSE)</f>
        <v>2035.78</v>
      </c>
      <c r="H1118" s="67">
        <f>VLOOKUP($A1118,DetailOct,'Data Setup-for-Lookup'!$S$1,FALSE)</f>
        <v>2630.51</v>
      </c>
      <c r="I1118" s="67">
        <f>VLOOKUP($A1118,DetailJan,'Data Setup-for-Lookup'!$S$1,FALSE)</f>
        <v>5189.5600000000004</v>
      </c>
      <c r="J1118" s="67">
        <f>VLOOKUP($A1118,DetailApr,'Data Setup-for-Lookup'!$S$1,FALSE)</f>
        <v>2011.5803386168423</v>
      </c>
      <c r="K1118" s="67">
        <f>VLOOKUP($A1118,DetailApr,'Data Setup-for-Lookup'!S$1,FALSE)</f>
        <v>2011.5803386168423</v>
      </c>
    </row>
    <row r="1119" spans="1:11" ht="15.75" x14ac:dyDescent="0.3">
      <c r="A1119" t="s">
        <v>68</v>
      </c>
      <c r="B1119">
        <v>63</v>
      </c>
      <c r="C1119" t="s">
        <v>136</v>
      </c>
      <c r="D1119" t="s">
        <v>121</v>
      </c>
      <c r="E1119" t="s">
        <v>122</v>
      </c>
      <c r="F1119" t="s">
        <v>123</v>
      </c>
      <c r="G1119" s="67">
        <f>VLOOKUP($A1120,Detail,'Data Setup-for-Lookup'!B$1,FALSE)</f>
        <v>0</v>
      </c>
      <c r="H1119" s="67">
        <f>VLOOKUP($A1119,DetailOct,'Data Setup-for-Lookup'!B$1,FALSE)</f>
        <v>1978.61</v>
      </c>
      <c r="I1119"/>
      <c r="J1119"/>
      <c r="K1119" s="67">
        <f>VLOOKUP($A1119,DetailApr,'Data Setup-for-Lookup'!B$1,FALSE)</f>
        <v>1242.05</v>
      </c>
    </row>
    <row r="1120" spans="1:11" ht="15.75" x14ac:dyDescent="0.3">
      <c r="A1120" t="s">
        <v>68</v>
      </c>
      <c r="B1120">
        <v>63</v>
      </c>
      <c r="C1120" t="s">
        <v>136</v>
      </c>
      <c r="D1120" t="s">
        <v>121</v>
      </c>
      <c r="E1120" t="s">
        <v>124</v>
      </c>
      <c r="F1120" t="s">
        <v>1</v>
      </c>
      <c r="G1120" s="67">
        <f>VLOOKUP($A1121,Detail,'Data Setup-for-Lookup'!C$1,FALSE)</f>
        <v>0</v>
      </c>
      <c r="H1120" s="67">
        <f>VLOOKUP($A1120,DetailOct,'Data Setup-for-Lookup'!$C$1,FALSE)</f>
        <v>728.5</v>
      </c>
      <c r="I1120"/>
      <c r="J1120"/>
      <c r="K1120" s="67">
        <f>VLOOKUP($A1120,DetailApr,'Data Setup-for-Lookup'!C$1,FALSE)</f>
        <v>251.4</v>
      </c>
    </row>
    <row r="1121" spans="1:11" ht="15.75" x14ac:dyDescent="0.3">
      <c r="A1121" t="s">
        <v>68</v>
      </c>
      <c r="B1121">
        <v>63</v>
      </c>
      <c r="C1121" t="s">
        <v>136</v>
      </c>
      <c r="D1121" t="s">
        <v>121</v>
      </c>
      <c r="E1121" t="s">
        <v>124</v>
      </c>
      <c r="F1121" t="s">
        <v>12</v>
      </c>
      <c r="G1121" s="67">
        <f>VLOOKUP($A1122,Detail,'Data Setup-for-Lookup'!D$1,FALSE)</f>
        <v>0</v>
      </c>
      <c r="H1121" s="67">
        <f>VLOOKUP($A1122,DetailOct,'Data Setup-for-Lookup'!$D$1,FALSE)</f>
        <v>0</v>
      </c>
      <c r="I1121"/>
      <c r="J1121"/>
      <c r="K1121" s="67">
        <f>VLOOKUP($A1121,DetailApr,'Data Setup-for-Lookup'!D$1,FALSE)</f>
        <v>0</v>
      </c>
    </row>
    <row r="1122" spans="1:11" ht="15.75" x14ac:dyDescent="0.3">
      <c r="A1122" t="s">
        <v>68</v>
      </c>
      <c r="B1122">
        <v>63</v>
      </c>
      <c r="C1122" t="s">
        <v>136</v>
      </c>
      <c r="D1122" t="s">
        <v>121</v>
      </c>
      <c r="E1122" t="s">
        <v>124</v>
      </c>
      <c r="F1122" t="s">
        <v>13</v>
      </c>
      <c r="G1122" s="67">
        <f>VLOOKUP($A1123,Detail,'Data Setup-for-Lookup'!E$1,FALSE)</f>
        <v>0</v>
      </c>
      <c r="H1122" s="67">
        <f>VLOOKUP($A1123,DetailOct,'Data Setup-for-Lookup'!$E$1,FALSE)</f>
        <v>39.26</v>
      </c>
      <c r="I1122"/>
      <c r="J1122"/>
      <c r="K1122" s="67">
        <f>VLOOKUP($A1122,DetailApr,'Data Setup-for-Lookup'!E$1,FALSE)</f>
        <v>18.54</v>
      </c>
    </row>
    <row r="1123" spans="1:11" ht="15.75" x14ac:dyDescent="0.3">
      <c r="A1123" t="s">
        <v>68</v>
      </c>
      <c r="B1123">
        <v>63</v>
      </c>
      <c r="C1123" t="s">
        <v>136</v>
      </c>
      <c r="D1123" t="s">
        <v>121</v>
      </c>
      <c r="E1123" t="s">
        <v>124</v>
      </c>
      <c r="F1123" t="s">
        <v>75</v>
      </c>
      <c r="G1123" s="67">
        <f>VLOOKUP($A1124,Detail,'Data Setup-for-Lookup'!F$1,FALSE)</f>
        <v>0</v>
      </c>
      <c r="H1123" s="67">
        <f>VLOOKUP($A1124,DetailOct,'Data Setup-for-Lookup'!$F$1,FALSE)</f>
        <v>0</v>
      </c>
      <c r="I1123"/>
      <c r="J1123"/>
      <c r="K1123" s="67">
        <f>VLOOKUP($A1123,DetailApr,'Data Setup-for-Lookup'!F$1,FALSE)</f>
        <v>0</v>
      </c>
    </row>
    <row r="1124" spans="1:11" ht="15.75" x14ac:dyDescent="0.3">
      <c r="A1124" t="s">
        <v>68</v>
      </c>
      <c r="B1124">
        <v>63</v>
      </c>
      <c r="C1124" t="s">
        <v>136</v>
      </c>
      <c r="D1124" t="s">
        <v>121</v>
      </c>
      <c r="E1124" t="s">
        <v>2</v>
      </c>
      <c r="F1124" t="s">
        <v>125</v>
      </c>
      <c r="G1124" s="67">
        <f>VLOOKUP($A1124,Detail,'Data Setup-for-Lookup'!$G$1,FALSE)</f>
        <v>0</v>
      </c>
      <c r="H1124" s="67">
        <f>VLOOKUP($A1124,DetailOct,'Data Setup-for-Lookup'!$G$1,FALSE)</f>
        <v>2010</v>
      </c>
      <c r="I1124"/>
      <c r="J1124"/>
      <c r="K1124" s="67">
        <f>VLOOKUP($A1124,DetailApr,'Data Setup-for-Lookup'!G$1,FALSE)</f>
        <v>540</v>
      </c>
    </row>
    <row r="1125" spans="1:11" ht="15.75" x14ac:dyDescent="0.3">
      <c r="A1125" t="s">
        <v>68</v>
      </c>
      <c r="B1125">
        <v>63</v>
      </c>
      <c r="C1125" t="s">
        <v>136</v>
      </c>
      <c r="D1125" t="s">
        <v>121</v>
      </c>
      <c r="E1125" t="s">
        <v>2</v>
      </c>
      <c r="F1125" t="s">
        <v>126</v>
      </c>
      <c r="G1125" s="67">
        <f>VLOOKUP($A1125,Detail,'Data Setup-for-Lookup'!$H$1,FALSE)</f>
        <v>0</v>
      </c>
      <c r="H1125" s="67">
        <f>VLOOKUP($A1125,DetailOct,'Data Setup-for-Lookup'!$H$1,FALSE)</f>
        <v>0</v>
      </c>
      <c r="I1125"/>
      <c r="J1125"/>
      <c r="K1125" s="67">
        <f>VLOOKUP($A1125,DetailApr,'Data Setup-for-Lookup'!H$1,FALSE)</f>
        <v>0</v>
      </c>
    </row>
    <row r="1126" spans="1:11" ht="15.75" x14ac:dyDescent="0.3">
      <c r="A1126" t="s">
        <v>68</v>
      </c>
      <c r="B1126">
        <v>63</v>
      </c>
      <c r="C1126" t="s">
        <v>136</v>
      </c>
      <c r="D1126" t="s">
        <v>121</v>
      </c>
      <c r="E1126" t="s">
        <v>2</v>
      </c>
      <c r="F1126" t="s">
        <v>127</v>
      </c>
      <c r="G1126" s="67">
        <f>VLOOKUP($A1126,Detail,'Data Setup-for-Lookup'!$I$1,FALSE)</f>
        <v>0</v>
      </c>
      <c r="H1126" s="67">
        <f>VLOOKUP($A1126,DetailOct,'Data Setup-for-Lookup'!$I$1,FALSE)</f>
        <v>0</v>
      </c>
      <c r="I1126"/>
      <c r="J1126"/>
      <c r="K1126" s="67">
        <f>VLOOKUP($A1126,DetailApr,'Data Setup-for-Lookup'!I$1,FALSE)</f>
        <v>0</v>
      </c>
    </row>
    <row r="1127" spans="1:11" ht="15.75" x14ac:dyDescent="0.3">
      <c r="A1127" t="s">
        <v>68</v>
      </c>
      <c r="B1127">
        <v>63</v>
      </c>
      <c r="C1127" t="s">
        <v>136</v>
      </c>
      <c r="D1127" t="s">
        <v>121</v>
      </c>
      <c r="E1127" t="s">
        <v>2</v>
      </c>
      <c r="F1127" t="s">
        <v>128</v>
      </c>
      <c r="G1127" s="67">
        <f>VLOOKUP($A1127,Detail,'Data Setup-for-Lookup'!$J$1,FALSE)</f>
        <v>0</v>
      </c>
      <c r="H1127" s="67">
        <f>VLOOKUP($A1127,DetailOct,'Data Setup-for-Lookup'!$J$1,FALSE)</f>
        <v>75</v>
      </c>
      <c r="I1127"/>
      <c r="J1127"/>
      <c r="K1127" s="67">
        <f>VLOOKUP($A1127,DetailApr,'Data Setup-for-Lookup'!J$1,FALSE)</f>
        <v>0</v>
      </c>
    </row>
    <row r="1128" spans="1:11" ht="15.75" x14ac:dyDescent="0.3">
      <c r="A1128" t="s">
        <v>68</v>
      </c>
      <c r="B1128">
        <v>63</v>
      </c>
      <c r="C1128" t="s">
        <v>136</v>
      </c>
      <c r="D1128" t="s">
        <v>121</v>
      </c>
      <c r="E1128" t="s">
        <v>2</v>
      </c>
      <c r="F1128" t="s">
        <v>129</v>
      </c>
      <c r="G1128" s="67">
        <f>VLOOKUP($A1128,Detail,'Data Setup-for-Lookup'!$K$1,FALSE)</f>
        <v>0</v>
      </c>
      <c r="H1128" s="67">
        <f>VLOOKUP($A1128,DetailOct,'Data Setup-for-Lookup'!$K$1,FALSE)</f>
        <v>0</v>
      </c>
      <c r="I1128"/>
      <c r="J1128"/>
      <c r="K1128" s="67">
        <f>VLOOKUP($A1128,DetailApr,'Data Setup-for-Lookup'!K$1,FALSE)</f>
        <v>0</v>
      </c>
    </row>
    <row r="1129" spans="1:11" ht="15.75" x14ac:dyDescent="0.3">
      <c r="A1129" t="s">
        <v>68</v>
      </c>
      <c r="B1129">
        <v>63</v>
      </c>
      <c r="C1129" t="s">
        <v>136</v>
      </c>
      <c r="D1129" t="s">
        <v>121</v>
      </c>
      <c r="E1129" t="s">
        <v>2</v>
      </c>
      <c r="F1129" t="s">
        <v>130</v>
      </c>
      <c r="G1129" s="67">
        <f>VLOOKUP($A1129,Detail,'Data Setup-for-Lookup'!$L$1,FALSE)</f>
        <v>0</v>
      </c>
      <c r="H1129" s="67">
        <f>VLOOKUP($A1129,DetailOct,'Data Setup-for-Lookup'!$L$1,FALSE)</f>
        <v>0</v>
      </c>
      <c r="I1129"/>
      <c r="J1129"/>
      <c r="K1129" s="67">
        <f>VLOOKUP($A1129,DetailApr,'Data Setup-for-Lookup'!L$1,FALSE)</f>
        <v>0</v>
      </c>
    </row>
    <row r="1130" spans="1:11" ht="15.75" x14ac:dyDescent="0.3">
      <c r="A1130" t="s">
        <v>68</v>
      </c>
      <c r="B1130">
        <v>63</v>
      </c>
      <c r="C1130" t="s">
        <v>136</v>
      </c>
      <c r="D1130" t="s">
        <v>121</v>
      </c>
      <c r="E1130" t="s">
        <v>2</v>
      </c>
      <c r="F1130" t="s">
        <v>131</v>
      </c>
      <c r="G1130" s="67">
        <f>VLOOKUP($A1130,Detail,'Data Setup-for-Lookup'!$M$1,FALSE)</f>
        <v>0</v>
      </c>
      <c r="H1130" s="67">
        <f>VLOOKUP($A1130,DetailOct,'Data Setup-for-Lookup'!$M$1,FALSE)</f>
        <v>0</v>
      </c>
      <c r="I1130"/>
      <c r="J1130"/>
      <c r="K1130" s="67">
        <f>VLOOKUP($A1130,DetailApr,'Data Setup-for-Lookup'!M$1,FALSE)</f>
        <v>0</v>
      </c>
    </row>
    <row r="1131" spans="1:11" ht="15.75" x14ac:dyDescent="0.3">
      <c r="A1131" t="s">
        <v>68</v>
      </c>
      <c r="B1131">
        <v>63</v>
      </c>
      <c r="C1131" t="s">
        <v>136</v>
      </c>
      <c r="D1131" t="s">
        <v>121</v>
      </c>
      <c r="E1131" t="s">
        <v>2</v>
      </c>
      <c r="F1131" t="s">
        <v>132</v>
      </c>
      <c r="G1131" s="67">
        <f>VLOOKUP($A1131,Detail,'Data Setup-for-Lookup'!$N$1,FALSE)</f>
        <v>0</v>
      </c>
      <c r="H1131" s="67">
        <f>VLOOKUP($A1131,DetailOct,'Data Setup-for-Lookup'!$N$1,FALSE)</f>
        <v>340.82</v>
      </c>
      <c r="I1131"/>
      <c r="J1131"/>
      <c r="K1131" s="67">
        <f>VLOOKUP($A1131,DetailApr,'Data Setup-for-Lookup'!N$1,FALSE)</f>
        <v>0</v>
      </c>
    </row>
    <row r="1132" spans="1:11" ht="15.75" x14ac:dyDescent="0.3">
      <c r="A1132" t="s">
        <v>68</v>
      </c>
      <c r="B1132">
        <v>63</v>
      </c>
      <c r="C1132" t="s">
        <v>136</v>
      </c>
      <c r="D1132" t="s">
        <v>121</v>
      </c>
      <c r="E1132" t="s">
        <v>2</v>
      </c>
      <c r="F1132" t="s">
        <v>133</v>
      </c>
      <c r="G1132" s="67">
        <f>VLOOKUP($A1132,Detail,'Data Setup-for-Lookup'!$O$1,FALSE)</f>
        <v>0</v>
      </c>
      <c r="H1132" s="67">
        <f>VLOOKUP($A1132,DetailOct,'Data Setup-for-Lookup'!$O$1,FALSE)</f>
        <v>0</v>
      </c>
      <c r="I1132"/>
      <c r="J1132"/>
      <c r="K1132" s="67">
        <f>VLOOKUP($A1132,DetailApr,'Data Setup-for-Lookup'!O$1,FALSE)</f>
        <v>0</v>
      </c>
    </row>
    <row r="1133" spans="1:11" ht="15.75" x14ac:dyDescent="0.3">
      <c r="A1133" t="s">
        <v>68</v>
      </c>
      <c r="B1133">
        <v>63</v>
      </c>
      <c r="C1133" t="s">
        <v>136</v>
      </c>
      <c r="D1133" t="s">
        <v>121</v>
      </c>
      <c r="E1133" t="s">
        <v>2</v>
      </c>
      <c r="F1133" t="s">
        <v>134</v>
      </c>
      <c r="G1133" s="67">
        <f>VLOOKUP($A1133,Detail,'Data Setup-for-Lookup'!$P$1,FALSE)</f>
        <v>0</v>
      </c>
      <c r="H1133" s="67">
        <f>VLOOKUP($A1133,DetailOct,'Data Setup-for-Lookup'!$P$1,FALSE)</f>
        <v>0</v>
      </c>
      <c r="I1133"/>
      <c r="J1133"/>
      <c r="K1133" s="67">
        <f>VLOOKUP($A1133,DetailApr,'Data Setup-for-Lookup'!P$1,FALSE)</f>
        <v>0</v>
      </c>
    </row>
    <row r="1134" spans="1:11" ht="15.75" x14ac:dyDescent="0.3">
      <c r="A1134" t="s">
        <v>68</v>
      </c>
      <c r="B1134">
        <v>63</v>
      </c>
      <c r="C1134" t="s">
        <v>136</v>
      </c>
      <c r="D1134" t="s">
        <v>121</v>
      </c>
      <c r="E1134" t="s">
        <v>2</v>
      </c>
      <c r="F1134" t="s">
        <v>10</v>
      </c>
      <c r="G1134" s="67">
        <f>VLOOKUP($A1134,Detail,'Data Setup-for-Lookup'!$Q$1,FALSE)</f>
        <v>0</v>
      </c>
      <c r="H1134" s="67">
        <f>VLOOKUP($A1134,DetailOct,'Data Setup-for-Lookup'!$Q$1,FALSE)</f>
        <v>0</v>
      </c>
      <c r="I1134"/>
      <c r="J1134"/>
      <c r="K1134" s="67">
        <f>VLOOKUP($A1134,DetailApr,'Data Setup-for-Lookup'!Q$1,FALSE)</f>
        <v>0</v>
      </c>
    </row>
    <row r="1135" spans="1:11" ht="15.75" x14ac:dyDescent="0.3">
      <c r="A1135" t="s">
        <v>68</v>
      </c>
      <c r="B1135">
        <v>63</v>
      </c>
      <c r="C1135" t="s">
        <v>136</v>
      </c>
      <c r="D1135" t="s">
        <v>121</v>
      </c>
      <c r="E1135" t="s">
        <v>135</v>
      </c>
      <c r="F1135" t="s">
        <v>123</v>
      </c>
      <c r="G1135" s="67">
        <f>VLOOKUP($A1135,Detail,'Data Setup-for-Lookup'!$R$1,FALSE)</f>
        <v>0</v>
      </c>
      <c r="H1135" s="67">
        <f>VLOOKUP($A1135,DetailOct,'Data Setup-for-Lookup'!$R$1,FALSE)</f>
        <v>2425.8200000000002</v>
      </c>
      <c r="I1135"/>
      <c r="J1135"/>
      <c r="K1135" s="67">
        <f>VLOOKUP($A1135,DetailApr,'Data Setup-for-Lookup'!R$1,FALSE)</f>
        <v>540</v>
      </c>
    </row>
    <row r="1136" spans="1:11" ht="15.75" x14ac:dyDescent="0.3">
      <c r="A1136" t="s">
        <v>68</v>
      </c>
      <c r="B1136">
        <v>63</v>
      </c>
      <c r="C1136" t="s">
        <v>136</v>
      </c>
      <c r="D1136" t="s">
        <v>186</v>
      </c>
      <c r="E1136" t="s">
        <v>187</v>
      </c>
      <c r="F1136" t="s">
        <v>123</v>
      </c>
      <c r="G1136" s="67">
        <f>VLOOKUP($A1136,Detail,'Data Setup-for-Lookup'!$S$1,FALSE)</f>
        <v>0</v>
      </c>
      <c r="H1136" s="67">
        <f>VLOOKUP($A1136,DetailOct,'Data Setup-for-Lookup'!$S$1,FALSE)</f>
        <v>9431.6299999999992</v>
      </c>
      <c r="I1136" s="67">
        <f>VLOOKUP($A1136,DetailJan,'Data Setup-for-Lookup'!$S$1,FALSE)</f>
        <v>0</v>
      </c>
      <c r="J1136" s="67">
        <f>VLOOKUP($A1136,DetailApr,'Data Setup-for-Lookup'!$S$1,FALSE)</f>
        <v>0</v>
      </c>
      <c r="K1136" s="67">
        <f>VLOOKUP($A1136,DetailApr,'Data Setup-for-Lookup'!S$1,FALSE)</f>
        <v>0</v>
      </c>
    </row>
    <row r="1137" spans="1:11" ht="15.75" x14ac:dyDescent="0.3">
      <c r="A1137" t="s">
        <v>69</v>
      </c>
      <c r="B1137">
        <v>64</v>
      </c>
      <c r="C1137" t="s">
        <v>136</v>
      </c>
      <c r="D1137" t="s">
        <v>121</v>
      </c>
      <c r="E1137" t="s">
        <v>122</v>
      </c>
      <c r="F1137" t="s">
        <v>123</v>
      </c>
      <c r="G1137" s="67">
        <f>VLOOKUP($A1138,Detail,'Data Setup-for-Lookup'!B$1,FALSE)</f>
        <v>51145.1</v>
      </c>
      <c r="H1137" s="67">
        <f>VLOOKUP($A1137,DetailOct,'Data Setup-for-Lookup'!B$1,FALSE)</f>
        <v>40635.910000000003</v>
      </c>
      <c r="I1137" s="67"/>
      <c r="J1137" s="67">
        <v>0</v>
      </c>
      <c r="K1137" s="67">
        <f>VLOOKUP($A1137,DetailApr,'Data Setup-for-Lookup'!B$1,FALSE)</f>
        <v>42831.55</v>
      </c>
    </row>
    <row r="1138" spans="1:11" ht="15.75" x14ac:dyDescent="0.3">
      <c r="A1138" t="s">
        <v>69</v>
      </c>
      <c r="B1138">
        <v>64</v>
      </c>
      <c r="C1138" t="s">
        <v>136</v>
      </c>
      <c r="D1138" t="s">
        <v>121</v>
      </c>
      <c r="E1138" t="s">
        <v>124</v>
      </c>
      <c r="F1138" t="s">
        <v>1</v>
      </c>
      <c r="G1138" s="67">
        <f>VLOOKUP($A1139,Detail,'Data Setup-for-Lookup'!C$1,FALSE)</f>
        <v>0</v>
      </c>
      <c r="H1138" s="67">
        <f>VLOOKUP($A1138,DetailOct,'Data Setup-for-Lookup'!$C$1,FALSE)</f>
        <v>7000</v>
      </c>
      <c r="I1138" s="67"/>
      <c r="J1138" s="67">
        <v>0</v>
      </c>
      <c r="K1138" s="67">
        <f>VLOOKUP($A1138,DetailApr,'Data Setup-for-Lookup'!C$1,FALSE)</f>
        <v>0</v>
      </c>
    </row>
    <row r="1139" spans="1:11" ht="15.75" x14ac:dyDescent="0.3">
      <c r="A1139" t="s">
        <v>69</v>
      </c>
      <c r="B1139">
        <v>64</v>
      </c>
      <c r="C1139" t="s">
        <v>136</v>
      </c>
      <c r="D1139" t="s">
        <v>121</v>
      </c>
      <c r="E1139" t="s">
        <v>124</v>
      </c>
      <c r="F1139" t="s">
        <v>12</v>
      </c>
      <c r="G1139" s="67">
        <f>VLOOKUP($A1140,Detail,'Data Setup-for-Lookup'!D$1,FALSE)</f>
        <v>0</v>
      </c>
      <c r="H1139" s="67">
        <f>VLOOKUP($A1140,DetailOct,'Data Setup-for-Lookup'!$D$1,FALSE)</f>
        <v>0</v>
      </c>
      <c r="I1139" s="67"/>
      <c r="J1139" s="67">
        <v>0</v>
      </c>
      <c r="K1139" s="67">
        <f>VLOOKUP($A1139,DetailApr,'Data Setup-for-Lookup'!D$1,FALSE)</f>
        <v>0</v>
      </c>
    </row>
    <row r="1140" spans="1:11" ht="15.75" x14ac:dyDescent="0.3">
      <c r="A1140" t="s">
        <v>69</v>
      </c>
      <c r="B1140">
        <v>64</v>
      </c>
      <c r="C1140" t="s">
        <v>136</v>
      </c>
      <c r="D1140" t="s">
        <v>121</v>
      </c>
      <c r="E1140" t="s">
        <v>124</v>
      </c>
      <c r="F1140" t="s">
        <v>13</v>
      </c>
      <c r="G1140" s="67">
        <f>VLOOKUP($A1141,Detail,'Data Setup-for-Lookup'!E$1,FALSE)</f>
        <v>116.5</v>
      </c>
      <c r="H1140" s="67">
        <f>VLOOKUP($A1141,DetailOct,'Data Setup-for-Lookup'!$E$1,FALSE)</f>
        <v>0</v>
      </c>
      <c r="I1140" s="67"/>
      <c r="J1140" s="67">
        <v>0</v>
      </c>
      <c r="K1140" s="67">
        <f>VLOOKUP($A1140,DetailApr,'Data Setup-for-Lookup'!E$1,FALSE)</f>
        <v>11.2</v>
      </c>
    </row>
    <row r="1141" spans="1:11" ht="15.75" x14ac:dyDescent="0.3">
      <c r="A1141" t="s">
        <v>69</v>
      </c>
      <c r="B1141">
        <v>64</v>
      </c>
      <c r="C1141" t="s">
        <v>136</v>
      </c>
      <c r="D1141" t="s">
        <v>121</v>
      </c>
      <c r="E1141" t="s">
        <v>124</v>
      </c>
      <c r="F1141" t="s">
        <v>75</v>
      </c>
      <c r="G1141" s="67">
        <f>VLOOKUP($A1142,Detail,'Data Setup-for-Lookup'!F$1,FALSE)</f>
        <v>170.69</v>
      </c>
      <c r="H1141" s="67">
        <f>VLOOKUP($A1142,DetailOct,'Data Setup-for-Lookup'!$F$1,FALSE)</f>
        <v>50.15</v>
      </c>
      <c r="I1141" s="67"/>
      <c r="J1141" s="67">
        <v>0</v>
      </c>
      <c r="K1141" s="67">
        <f>VLOOKUP($A1141,DetailApr,'Data Setup-for-Lookup'!F$1,FALSE)</f>
        <v>154.69</v>
      </c>
    </row>
    <row r="1142" spans="1:11" ht="15.75" x14ac:dyDescent="0.3">
      <c r="A1142" t="s">
        <v>69</v>
      </c>
      <c r="B1142">
        <v>64</v>
      </c>
      <c r="C1142" t="s">
        <v>136</v>
      </c>
      <c r="D1142" t="s">
        <v>121</v>
      </c>
      <c r="E1142" t="s">
        <v>2</v>
      </c>
      <c r="F1142" t="s">
        <v>125</v>
      </c>
      <c r="G1142" s="67">
        <f>VLOOKUP($A1142,Detail,'Data Setup-for-Lookup'!$G$1,FALSE)</f>
        <v>18045</v>
      </c>
      <c r="H1142" s="67">
        <f>VLOOKUP($A1142,DetailOct,'Data Setup-for-Lookup'!$G$1,FALSE)</f>
        <v>15450</v>
      </c>
      <c r="I1142" s="67"/>
      <c r="J1142" s="67">
        <v>0</v>
      </c>
      <c r="K1142" s="67">
        <f>VLOOKUP($A1142,DetailApr,'Data Setup-for-Lookup'!G$1,FALSE)</f>
        <v>25695</v>
      </c>
    </row>
    <row r="1143" spans="1:11" ht="15.75" x14ac:dyDescent="0.3">
      <c r="A1143" t="s">
        <v>69</v>
      </c>
      <c r="B1143">
        <v>64</v>
      </c>
      <c r="C1143" t="s">
        <v>136</v>
      </c>
      <c r="D1143" t="s">
        <v>121</v>
      </c>
      <c r="E1143" t="s">
        <v>2</v>
      </c>
      <c r="F1143" t="s">
        <v>126</v>
      </c>
      <c r="G1143" s="67">
        <f>VLOOKUP($A1143,Detail,'Data Setup-for-Lookup'!$H$1,FALSE)</f>
        <v>2880</v>
      </c>
      <c r="H1143" s="67">
        <f>VLOOKUP($A1143,DetailOct,'Data Setup-for-Lookup'!$H$1,FALSE)</f>
        <v>1350</v>
      </c>
      <c r="I1143" s="67"/>
      <c r="J1143" s="67">
        <v>0</v>
      </c>
      <c r="K1143" s="67">
        <f>VLOOKUP($A1143,DetailApr,'Data Setup-for-Lookup'!H$1,FALSE)</f>
        <v>1500</v>
      </c>
    </row>
    <row r="1144" spans="1:11" ht="15.75" x14ac:dyDescent="0.3">
      <c r="A1144" t="s">
        <v>69</v>
      </c>
      <c r="B1144">
        <v>64</v>
      </c>
      <c r="C1144" t="s">
        <v>136</v>
      </c>
      <c r="D1144" t="s">
        <v>121</v>
      </c>
      <c r="E1144" t="s">
        <v>2</v>
      </c>
      <c r="F1144" t="s">
        <v>127</v>
      </c>
      <c r="G1144" s="67">
        <f>VLOOKUP($A1144,Detail,'Data Setup-for-Lookup'!$I$1,FALSE)</f>
        <v>0</v>
      </c>
      <c r="H1144" s="67">
        <f>VLOOKUP($A1144,DetailOct,'Data Setup-for-Lookup'!$I$1,FALSE)</f>
        <v>0</v>
      </c>
      <c r="I1144" s="67"/>
      <c r="J1144" s="67">
        <v>0</v>
      </c>
      <c r="K1144" s="67">
        <f>VLOOKUP($A1144,DetailApr,'Data Setup-for-Lookup'!I$1,FALSE)</f>
        <v>0</v>
      </c>
    </row>
    <row r="1145" spans="1:11" ht="15.75" x14ac:dyDescent="0.3">
      <c r="A1145" t="s">
        <v>69</v>
      </c>
      <c r="B1145">
        <v>64</v>
      </c>
      <c r="C1145" t="s">
        <v>136</v>
      </c>
      <c r="D1145" t="s">
        <v>121</v>
      </c>
      <c r="E1145" t="s">
        <v>2</v>
      </c>
      <c r="F1145" t="s">
        <v>128</v>
      </c>
      <c r="G1145" s="67">
        <f>VLOOKUP($A1145,Detail,'Data Setup-for-Lookup'!$J$1,FALSE)</f>
        <v>0</v>
      </c>
      <c r="H1145" s="67">
        <f>VLOOKUP($A1145,DetailOct,'Data Setup-for-Lookup'!$J$1,FALSE)</f>
        <v>0</v>
      </c>
      <c r="I1145" s="67"/>
      <c r="J1145" s="67">
        <v>0</v>
      </c>
      <c r="K1145" s="67">
        <f>VLOOKUP($A1145,DetailApr,'Data Setup-for-Lookup'!J$1,FALSE)</f>
        <v>0</v>
      </c>
    </row>
    <row r="1146" spans="1:11" ht="15.75" x14ac:dyDescent="0.3">
      <c r="A1146" t="s">
        <v>69</v>
      </c>
      <c r="B1146">
        <v>64</v>
      </c>
      <c r="C1146" t="s">
        <v>136</v>
      </c>
      <c r="D1146" t="s">
        <v>121</v>
      </c>
      <c r="E1146" t="s">
        <v>2</v>
      </c>
      <c r="F1146" t="s">
        <v>129</v>
      </c>
      <c r="G1146" s="67">
        <f>VLOOKUP($A1146,Detail,'Data Setup-for-Lookup'!$K$1,FALSE)</f>
        <v>600</v>
      </c>
      <c r="H1146" s="67">
        <f>VLOOKUP($A1146,DetailOct,'Data Setup-for-Lookup'!$K$1,FALSE)</f>
        <v>0</v>
      </c>
      <c r="I1146" s="67"/>
      <c r="J1146" s="67">
        <v>0</v>
      </c>
      <c r="K1146" s="67">
        <f>VLOOKUP($A1146,DetailApr,'Data Setup-for-Lookup'!K$1,FALSE)</f>
        <v>0</v>
      </c>
    </row>
    <row r="1147" spans="1:11" ht="15.75" x14ac:dyDescent="0.3">
      <c r="A1147" t="s">
        <v>69</v>
      </c>
      <c r="B1147">
        <v>64</v>
      </c>
      <c r="C1147" t="s">
        <v>136</v>
      </c>
      <c r="D1147" t="s">
        <v>121</v>
      </c>
      <c r="E1147" t="s">
        <v>2</v>
      </c>
      <c r="F1147" t="s">
        <v>130</v>
      </c>
      <c r="G1147" s="67">
        <f>VLOOKUP($A1147,Detail,'Data Setup-for-Lookup'!$L$1,FALSE)</f>
        <v>0</v>
      </c>
      <c r="H1147" s="67">
        <f>VLOOKUP($A1147,DetailOct,'Data Setup-for-Lookup'!$L$1,FALSE)</f>
        <v>0</v>
      </c>
      <c r="I1147" s="67"/>
      <c r="J1147" s="67">
        <v>0</v>
      </c>
      <c r="K1147" s="67">
        <f>VLOOKUP($A1147,DetailApr,'Data Setup-for-Lookup'!L$1,FALSE)</f>
        <v>0</v>
      </c>
    </row>
    <row r="1148" spans="1:11" ht="15.75" x14ac:dyDescent="0.3">
      <c r="A1148" t="s">
        <v>69</v>
      </c>
      <c r="B1148">
        <v>64</v>
      </c>
      <c r="C1148" t="s">
        <v>136</v>
      </c>
      <c r="D1148" t="s">
        <v>121</v>
      </c>
      <c r="E1148" t="s">
        <v>2</v>
      </c>
      <c r="F1148" t="s">
        <v>131</v>
      </c>
      <c r="G1148" s="67">
        <f>VLOOKUP($A1148,Detail,'Data Setup-for-Lookup'!$M$1,FALSE)</f>
        <v>0</v>
      </c>
      <c r="H1148" s="67">
        <f>VLOOKUP($A1148,DetailOct,'Data Setup-for-Lookup'!$M$1,FALSE)</f>
        <v>0</v>
      </c>
      <c r="I1148" s="67"/>
      <c r="J1148" s="67">
        <v>0</v>
      </c>
      <c r="K1148" s="67">
        <f>VLOOKUP($A1148,DetailApr,'Data Setup-for-Lookup'!M$1,FALSE)</f>
        <v>0</v>
      </c>
    </row>
    <row r="1149" spans="1:11" ht="15.75" x14ac:dyDescent="0.3">
      <c r="A1149" t="s">
        <v>69</v>
      </c>
      <c r="B1149">
        <v>64</v>
      </c>
      <c r="C1149" t="s">
        <v>136</v>
      </c>
      <c r="D1149" t="s">
        <v>121</v>
      </c>
      <c r="E1149" t="s">
        <v>2</v>
      </c>
      <c r="F1149" t="s">
        <v>132</v>
      </c>
      <c r="G1149" s="67">
        <f>VLOOKUP($A1149,Detail,'Data Setup-for-Lookup'!$N$1,FALSE)</f>
        <v>336.53</v>
      </c>
      <c r="H1149" s="67">
        <f>VLOOKUP($A1149,DetailOct,'Data Setup-for-Lookup'!$N$1,FALSE)</f>
        <v>330.97</v>
      </c>
      <c r="I1149" s="67"/>
      <c r="J1149" s="67">
        <v>0</v>
      </c>
      <c r="K1149" s="67">
        <f>VLOOKUP($A1149,DetailApr,'Data Setup-for-Lookup'!N$1,FALSE)</f>
        <v>631.29999999999995</v>
      </c>
    </row>
    <row r="1150" spans="1:11" ht="15.75" x14ac:dyDescent="0.3">
      <c r="A1150" t="s">
        <v>69</v>
      </c>
      <c r="B1150">
        <v>64</v>
      </c>
      <c r="C1150" t="s">
        <v>136</v>
      </c>
      <c r="D1150" t="s">
        <v>121</v>
      </c>
      <c r="E1150" t="s">
        <v>2</v>
      </c>
      <c r="F1150" t="s">
        <v>133</v>
      </c>
      <c r="G1150" s="67">
        <f>VLOOKUP($A1150,Detail,'Data Setup-for-Lookup'!$O$1,FALSE)</f>
        <v>0</v>
      </c>
      <c r="H1150" s="67">
        <f>VLOOKUP($A1150,DetailOct,'Data Setup-for-Lookup'!$O$1,FALSE)</f>
        <v>0</v>
      </c>
      <c r="I1150" s="67"/>
      <c r="J1150" s="67">
        <v>0</v>
      </c>
      <c r="K1150" s="67">
        <f>VLOOKUP($A1150,DetailApr,'Data Setup-for-Lookup'!O$1,FALSE)</f>
        <v>0</v>
      </c>
    </row>
    <row r="1151" spans="1:11" ht="15.75" x14ac:dyDescent="0.3">
      <c r="A1151" t="s">
        <v>69</v>
      </c>
      <c r="B1151">
        <v>64</v>
      </c>
      <c r="C1151" t="s">
        <v>136</v>
      </c>
      <c r="D1151" t="s">
        <v>121</v>
      </c>
      <c r="E1151" t="s">
        <v>2</v>
      </c>
      <c r="F1151" t="s">
        <v>134</v>
      </c>
      <c r="G1151" s="67">
        <f>VLOOKUP($A1151,Detail,'Data Setup-for-Lookup'!$P$1,FALSE)</f>
        <v>0</v>
      </c>
      <c r="H1151" s="67">
        <f>VLOOKUP($A1151,DetailOct,'Data Setup-for-Lookup'!$P$1,FALSE)</f>
        <v>0</v>
      </c>
      <c r="I1151" s="67"/>
      <c r="J1151" s="67">
        <v>0</v>
      </c>
      <c r="K1151" s="67">
        <f>VLOOKUP($A1151,DetailApr,'Data Setup-for-Lookup'!P$1,FALSE)</f>
        <v>0</v>
      </c>
    </row>
    <row r="1152" spans="1:11" ht="15.75" x14ac:dyDescent="0.3">
      <c r="A1152" t="s">
        <v>69</v>
      </c>
      <c r="B1152">
        <v>64</v>
      </c>
      <c r="C1152" t="s">
        <v>136</v>
      </c>
      <c r="D1152" t="s">
        <v>121</v>
      </c>
      <c r="E1152" t="s">
        <v>2</v>
      </c>
      <c r="F1152" t="s">
        <v>10</v>
      </c>
      <c r="G1152" s="67">
        <f>VLOOKUP($A1152,Detail,'Data Setup-for-Lookup'!$Q$1,FALSE)</f>
        <v>0</v>
      </c>
      <c r="H1152" s="67">
        <f>VLOOKUP($A1152,DetailOct,'Data Setup-for-Lookup'!$Q$1,FALSE)</f>
        <v>0</v>
      </c>
      <c r="I1152" s="67"/>
      <c r="J1152" s="67">
        <v>0</v>
      </c>
      <c r="K1152" s="67">
        <f>VLOOKUP($A1152,DetailApr,'Data Setup-for-Lookup'!Q$1,FALSE)</f>
        <v>1703</v>
      </c>
    </row>
    <row r="1153" spans="1:11" ht="15.75" x14ac:dyDescent="0.3">
      <c r="A1153" t="s">
        <v>69</v>
      </c>
      <c r="B1153">
        <v>64</v>
      </c>
      <c r="C1153" t="s">
        <v>136</v>
      </c>
      <c r="D1153" t="s">
        <v>121</v>
      </c>
      <c r="E1153" t="s">
        <v>135</v>
      </c>
      <c r="F1153" t="s">
        <v>123</v>
      </c>
      <c r="G1153" s="67">
        <f>VLOOKUP($A1153,Detail,'Data Setup-for-Lookup'!$R$1,FALSE)</f>
        <v>21861.53</v>
      </c>
      <c r="H1153" s="67">
        <f>VLOOKUP($A1153,DetailOct,'Data Setup-for-Lookup'!$R$1,FALSE)</f>
        <v>17130.97</v>
      </c>
      <c r="I1153" s="67"/>
      <c r="J1153" s="67">
        <v>0</v>
      </c>
      <c r="K1153" s="67">
        <f>VLOOKUP($A1153,DetailApr,'Data Setup-for-Lookup'!R$1,FALSE)</f>
        <v>29529.3</v>
      </c>
    </row>
    <row r="1154" spans="1:11" ht="15.75" x14ac:dyDescent="0.3">
      <c r="A1154" t="s">
        <v>69</v>
      </c>
      <c r="B1154">
        <v>64</v>
      </c>
      <c r="C1154" t="s">
        <v>136</v>
      </c>
      <c r="D1154" t="s">
        <v>186</v>
      </c>
      <c r="E1154" t="s">
        <v>187</v>
      </c>
      <c r="F1154" t="s">
        <v>123</v>
      </c>
      <c r="G1154" s="67">
        <f>VLOOKUP($A1154,Detail,'Data Setup-for-Lookup'!$S$1,FALSE)</f>
        <v>81449.78</v>
      </c>
      <c r="H1154" s="67">
        <f>VLOOKUP($A1154,DetailOct,'Data Setup-for-Lookup'!$S$1,FALSE)</f>
        <v>65427.14</v>
      </c>
      <c r="I1154" s="67">
        <f>VLOOKUP($A1154,DetailJan,'Data Setup-for-Lookup'!$S$1,FALSE)</f>
        <v>54578.01</v>
      </c>
      <c r="J1154" s="67">
        <f>VLOOKUP($A1154,DetailApr,'Data Setup-for-Lookup'!$S$1,FALSE)</f>
        <v>86216.989452237482</v>
      </c>
      <c r="K1154" s="67">
        <f>VLOOKUP($A1154,DetailApr,'Data Setup-for-Lookup'!S$1,FALSE)</f>
        <v>86216.989452237482</v>
      </c>
    </row>
    <row r="1155" spans="1:11" ht="15.75" x14ac:dyDescent="0.3">
      <c r="A1155" t="s">
        <v>70</v>
      </c>
      <c r="B1155">
        <v>65</v>
      </c>
      <c r="C1155" t="s">
        <v>136</v>
      </c>
      <c r="D1155" t="s">
        <v>121</v>
      </c>
      <c r="E1155" t="s">
        <v>122</v>
      </c>
      <c r="F1155" t="s">
        <v>123</v>
      </c>
      <c r="G1155" s="67">
        <f>VLOOKUP($A1156,Detail,'Data Setup-for-Lookup'!B$1,FALSE)</f>
        <v>9628.8799999999992</v>
      </c>
      <c r="H1155" s="67">
        <f>VLOOKUP($A1155,DetailOct,'Data Setup-for-Lookup'!B$1,FALSE)</f>
        <v>9016.07</v>
      </c>
      <c r="I1155" s="67"/>
      <c r="J1155" s="67">
        <v>0</v>
      </c>
      <c r="K1155" s="67">
        <f>VLOOKUP($A1155,DetailApr,'Data Setup-for-Lookup'!B$1,FALSE)</f>
        <v>9784.5</v>
      </c>
    </row>
    <row r="1156" spans="1:11" ht="15.75" x14ac:dyDescent="0.3">
      <c r="A1156" t="s">
        <v>70</v>
      </c>
      <c r="B1156">
        <v>65</v>
      </c>
      <c r="C1156" t="s">
        <v>136</v>
      </c>
      <c r="D1156" t="s">
        <v>121</v>
      </c>
      <c r="E1156" t="s">
        <v>124</v>
      </c>
      <c r="F1156" t="s">
        <v>1</v>
      </c>
      <c r="G1156" s="67">
        <f>VLOOKUP($A1157,Detail,'Data Setup-for-Lookup'!C$1,FALSE)</f>
        <v>64.14</v>
      </c>
      <c r="H1156" s="67">
        <f>VLOOKUP($A1156,DetailOct,'Data Setup-for-Lookup'!$C$1,FALSE)</f>
        <v>3.71</v>
      </c>
      <c r="I1156" s="67"/>
      <c r="J1156" s="67">
        <v>0</v>
      </c>
      <c r="K1156" s="67">
        <f>VLOOKUP($A1156,DetailApr,'Data Setup-for-Lookup'!C$1,FALSE)</f>
        <v>28.25</v>
      </c>
    </row>
    <row r="1157" spans="1:11" ht="15.75" x14ac:dyDescent="0.3">
      <c r="A1157" t="s">
        <v>70</v>
      </c>
      <c r="B1157">
        <v>65</v>
      </c>
      <c r="C1157" t="s">
        <v>136</v>
      </c>
      <c r="D1157" t="s">
        <v>121</v>
      </c>
      <c r="E1157" t="s">
        <v>124</v>
      </c>
      <c r="F1157" t="s">
        <v>12</v>
      </c>
      <c r="G1157" s="67">
        <f>VLOOKUP($A1158,Detail,'Data Setup-for-Lookup'!D$1,FALSE)</f>
        <v>0</v>
      </c>
      <c r="H1157" s="67">
        <f>VLOOKUP($A1158,DetailOct,'Data Setup-for-Lookup'!$D$1,FALSE)</f>
        <v>0</v>
      </c>
      <c r="I1157" s="67"/>
      <c r="J1157" s="67">
        <v>0</v>
      </c>
      <c r="K1157" s="67">
        <f>VLOOKUP($A1157,DetailApr,'Data Setup-for-Lookup'!D$1,FALSE)</f>
        <v>0</v>
      </c>
    </row>
    <row r="1158" spans="1:11" ht="15.75" x14ac:dyDescent="0.3">
      <c r="A1158" t="s">
        <v>70</v>
      </c>
      <c r="B1158">
        <v>65</v>
      </c>
      <c r="C1158" t="s">
        <v>136</v>
      </c>
      <c r="D1158" t="s">
        <v>121</v>
      </c>
      <c r="E1158" t="s">
        <v>124</v>
      </c>
      <c r="F1158" t="s">
        <v>13</v>
      </c>
      <c r="G1158" s="67">
        <f>VLOOKUP($A1159,Detail,'Data Setup-for-Lookup'!E$1,FALSE)</f>
        <v>29.33</v>
      </c>
      <c r="H1158" s="67">
        <f>VLOOKUP($A1159,DetailOct,'Data Setup-for-Lookup'!$E$1,FALSE)</f>
        <v>24.22</v>
      </c>
      <c r="I1158" s="67"/>
      <c r="J1158" s="67">
        <v>0</v>
      </c>
      <c r="K1158" s="67">
        <f>VLOOKUP($A1158,DetailApr,'Data Setup-for-Lookup'!E$1,FALSE)</f>
        <v>47.16</v>
      </c>
    </row>
    <row r="1159" spans="1:11" ht="15.75" x14ac:dyDescent="0.3">
      <c r="A1159" t="s">
        <v>70</v>
      </c>
      <c r="B1159">
        <v>65</v>
      </c>
      <c r="C1159" t="s">
        <v>136</v>
      </c>
      <c r="D1159" t="s">
        <v>121</v>
      </c>
      <c r="E1159" t="s">
        <v>124</v>
      </c>
      <c r="F1159" t="s">
        <v>75</v>
      </c>
      <c r="G1159" s="67">
        <f>VLOOKUP($A1160,Detail,'Data Setup-for-Lookup'!F$1,FALSE)</f>
        <v>353.58</v>
      </c>
      <c r="H1159" s="67">
        <f>VLOOKUP($A1160,DetailOct,'Data Setup-for-Lookup'!$F$1,FALSE)</f>
        <v>77.52</v>
      </c>
      <c r="I1159" s="67"/>
      <c r="J1159" s="67">
        <v>0</v>
      </c>
      <c r="K1159" s="67">
        <f>VLOOKUP($A1159,DetailApr,'Data Setup-for-Lookup'!F$1,FALSE)</f>
        <v>3.57</v>
      </c>
    </row>
    <row r="1160" spans="1:11" ht="15.75" x14ac:dyDescent="0.3">
      <c r="A1160" t="s">
        <v>70</v>
      </c>
      <c r="B1160">
        <v>65</v>
      </c>
      <c r="C1160" t="s">
        <v>136</v>
      </c>
      <c r="D1160" t="s">
        <v>121</v>
      </c>
      <c r="E1160" t="s">
        <v>2</v>
      </c>
      <c r="F1160" t="s">
        <v>125</v>
      </c>
      <c r="G1160" s="67">
        <f>VLOOKUP($A1160,Detail,'Data Setup-for-Lookup'!$G$1,FALSE)</f>
        <v>180</v>
      </c>
      <c r="H1160" s="67">
        <f>VLOOKUP($A1160,DetailOct,'Data Setup-for-Lookup'!$G$1,FALSE)</f>
        <v>0</v>
      </c>
      <c r="I1160" s="67"/>
      <c r="J1160" s="67">
        <v>0</v>
      </c>
      <c r="K1160" s="67">
        <f>VLOOKUP($A1160,DetailApr,'Data Setup-for-Lookup'!G$1,FALSE)</f>
        <v>0</v>
      </c>
    </row>
    <row r="1161" spans="1:11" ht="15.75" x14ac:dyDescent="0.3">
      <c r="A1161" t="s">
        <v>70</v>
      </c>
      <c r="B1161">
        <v>65</v>
      </c>
      <c r="C1161" t="s">
        <v>136</v>
      </c>
      <c r="D1161" t="s">
        <v>121</v>
      </c>
      <c r="E1161" t="s">
        <v>2</v>
      </c>
      <c r="F1161" t="s">
        <v>126</v>
      </c>
      <c r="G1161" s="67">
        <f>VLOOKUP($A1161,Detail,'Data Setup-for-Lookup'!$H$1,FALSE)</f>
        <v>0</v>
      </c>
      <c r="H1161" s="67">
        <f>VLOOKUP($A1161,DetailOct,'Data Setup-for-Lookup'!$H$1,FALSE)</f>
        <v>0</v>
      </c>
      <c r="I1161" s="67"/>
      <c r="J1161" s="67">
        <v>0</v>
      </c>
      <c r="K1161" s="67">
        <f>VLOOKUP($A1161,DetailApr,'Data Setup-for-Lookup'!H$1,FALSE)</f>
        <v>0</v>
      </c>
    </row>
    <row r="1162" spans="1:11" ht="15.75" x14ac:dyDescent="0.3">
      <c r="A1162" t="s">
        <v>70</v>
      </c>
      <c r="B1162">
        <v>65</v>
      </c>
      <c r="C1162" t="s">
        <v>136</v>
      </c>
      <c r="D1162" t="s">
        <v>121</v>
      </c>
      <c r="E1162" t="s">
        <v>2</v>
      </c>
      <c r="F1162" t="s">
        <v>127</v>
      </c>
      <c r="G1162" s="67">
        <f>VLOOKUP($A1162,Detail,'Data Setup-for-Lookup'!$I$1,FALSE)</f>
        <v>0</v>
      </c>
      <c r="H1162" s="67">
        <f>VLOOKUP($A1162,DetailOct,'Data Setup-for-Lookup'!$I$1,FALSE)</f>
        <v>0</v>
      </c>
      <c r="I1162" s="67"/>
      <c r="J1162" s="67">
        <v>0</v>
      </c>
      <c r="K1162" s="67">
        <f>VLOOKUP($A1162,DetailApr,'Data Setup-for-Lookup'!I$1,FALSE)</f>
        <v>0</v>
      </c>
    </row>
    <row r="1163" spans="1:11" ht="15.75" x14ac:dyDescent="0.3">
      <c r="A1163" t="s">
        <v>70</v>
      </c>
      <c r="B1163">
        <v>65</v>
      </c>
      <c r="C1163" t="s">
        <v>136</v>
      </c>
      <c r="D1163" t="s">
        <v>121</v>
      </c>
      <c r="E1163" t="s">
        <v>2</v>
      </c>
      <c r="F1163" t="s">
        <v>128</v>
      </c>
      <c r="G1163" s="67">
        <f>VLOOKUP($A1163,Detail,'Data Setup-for-Lookup'!$J$1,FALSE)</f>
        <v>0</v>
      </c>
      <c r="H1163" s="67">
        <f>VLOOKUP($A1163,DetailOct,'Data Setup-for-Lookup'!$J$1,FALSE)</f>
        <v>0</v>
      </c>
      <c r="I1163" s="67"/>
      <c r="J1163" s="67">
        <v>0</v>
      </c>
      <c r="K1163" s="67">
        <f>VLOOKUP($A1163,DetailApr,'Data Setup-for-Lookup'!J$1,FALSE)</f>
        <v>0</v>
      </c>
    </row>
    <row r="1164" spans="1:11" ht="15.75" x14ac:dyDescent="0.3">
      <c r="A1164" t="s">
        <v>70</v>
      </c>
      <c r="B1164">
        <v>65</v>
      </c>
      <c r="C1164" t="s">
        <v>136</v>
      </c>
      <c r="D1164" t="s">
        <v>121</v>
      </c>
      <c r="E1164" t="s">
        <v>2</v>
      </c>
      <c r="F1164" t="s">
        <v>129</v>
      </c>
      <c r="G1164" s="67">
        <f>VLOOKUP($A1164,Detail,'Data Setup-for-Lookup'!$K$1,FALSE)</f>
        <v>0</v>
      </c>
      <c r="H1164" s="67">
        <f>VLOOKUP($A1164,DetailOct,'Data Setup-for-Lookup'!$K$1,FALSE)</f>
        <v>0</v>
      </c>
      <c r="I1164" s="67"/>
      <c r="J1164" s="67">
        <v>0</v>
      </c>
      <c r="K1164" s="67">
        <f>VLOOKUP($A1164,DetailApr,'Data Setup-for-Lookup'!K$1,FALSE)</f>
        <v>0</v>
      </c>
    </row>
    <row r="1165" spans="1:11" ht="15.75" x14ac:dyDescent="0.3">
      <c r="A1165" t="s">
        <v>70</v>
      </c>
      <c r="B1165">
        <v>65</v>
      </c>
      <c r="C1165" t="s">
        <v>136</v>
      </c>
      <c r="D1165" t="s">
        <v>121</v>
      </c>
      <c r="E1165" t="s">
        <v>2</v>
      </c>
      <c r="F1165" t="s">
        <v>130</v>
      </c>
      <c r="G1165" s="67">
        <f>VLOOKUP($A1165,Detail,'Data Setup-for-Lookup'!$L$1,FALSE)</f>
        <v>0</v>
      </c>
      <c r="H1165" s="67">
        <f>VLOOKUP($A1165,DetailOct,'Data Setup-for-Lookup'!$L$1,FALSE)</f>
        <v>0</v>
      </c>
      <c r="I1165" s="67"/>
      <c r="J1165" s="67">
        <v>0</v>
      </c>
      <c r="K1165" s="67">
        <f>VLOOKUP($A1165,DetailApr,'Data Setup-for-Lookup'!L$1,FALSE)</f>
        <v>0</v>
      </c>
    </row>
    <row r="1166" spans="1:11" ht="15.75" x14ac:dyDescent="0.3">
      <c r="A1166" t="s">
        <v>70</v>
      </c>
      <c r="B1166">
        <v>65</v>
      </c>
      <c r="C1166" t="s">
        <v>136</v>
      </c>
      <c r="D1166" t="s">
        <v>121</v>
      </c>
      <c r="E1166" t="s">
        <v>2</v>
      </c>
      <c r="F1166" t="s">
        <v>131</v>
      </c>
      <c r="G1166" s="67">
        <f>VLOOKUP($A1166,Detail,'Data Setup-for-Lookup'!$M$1,FALSE)</f>
        <v>0</v>
      </c>
      <c r="H1166" s="67">
        <f>VLOOKUP($A1166,DetailOct,'Data Setup-for-Lookup'!$M$1,FALSE)</f>
        <v>0</v>
      </c>
      <c r="I1166" s="67"/>
      <c r="J1166" s="67">
        <v>0</v>
      </c>
      <c r="K1166" s="67">
        <f>VLOOKUP($A1166,DetailApr,'Data Setup-for-Lookup'!M$1,FALSE)</f>
        <v>0</v>
      </c>
    </row>
    <row r="1167" spans="1:11" ht="15.75" x14ac:dyDescent="0.3">
      <c r="A1167" t="s">
        <v>70</v>
      </c>
      <c r="B1167">
        <v>65</v>
      </c>
      <c r="C1167" t="s">
        <v>136</v>
      </c>
      <c r="D1167" t="s">
        <v>121</v>
      </c>
      <c r="E1167" t="s">
        <v>2</v>
      </c>
      <c r="F1167" t="s">
        <v>132</v>
      </c>
      <c r="G1167" s="67">
        <f>VLOOKUP($A1167,Detail,'Data Setup-for-Lookup'!$N$1,FALSE)</f>
        <v>0</v>
      </c>
      <c r="H1167" s="67">
        <f>VLOOKUP($A1167,DetailOct,'Data Setup-for-Lookup'!$N$1,FALSE)</f>
        <v>0</v>
      </c>
      <c r="I1167" s="67"/>
      <c r="J1167" s="67">
        <v>0</v>
      </c>
      <c r="K1167" s="67">
        <f>VLOOKUP($A1167,DetailApr,'Data Setup-for-Lookup'!N$1,FALSE)</f>
        <v>0</v>
      </c>
    </row>
    <row r="1168" spans="1:11" ht="15.75" x14ac:dyDescent="0.3">
      <c r="A1168" t="s">
        <v>70</v>
      </c>
      <c r="B1168">
        <v>65</v>
      </c>
      <c r="C1168" t="s">
        <v>136</v>
      </c>
      <c r="D1168" t="s">
        <v>121</v>
      </c>
      <c r="E1168" t="s">
        <v>2</v>
      </c>
      <c r="F1168" t="s">
        <v>133</v>
      </c>
      <c r="G1168" s="67">
        <f>VLOOKUP($A1168,Detail,'Data Setup-for-Lookup'!$O$1,FALSE)</f>
        <v>0</v>
      </c>
      <c r="H1168" s="67">
        <f>VLOOKUP($A1168,DetailOct,'Data Setup-for-Lookup'!$O$1,FALSE)</f>
        <v>0</v>
      </c>
      <c r="I1168" s="67"/>
      <c r="J1168" s="67">
        <v>0</v>
      </c>
      <c r="K1168" s="67">
        <f>VLOOKUP($A1168,DetailApr,'Data Setup-for-Lookup'!O$1,FALSE)</f>
        <v>0</v>
      </c>
    </row>
    <row r="1169" spans="1:11" ht="15.75" x14ac:dyDescent="0.3">
      <c r="A1169" t="s">
        <v>70</v>
      </c>
      <c r="B1169">
        <v>65</v>
      </c>
      <c r="C1169" t="s">
        <v>136</v>
      </c>
      <c r="D1169" t="s">
        <v>121</v>
      </c>
      <c r="E1169" t="s">
        <v>2</v>
      </c>
      <c r="F1169" t="s">
        <v>134</v>
      </c>
      <c r="G1169" s="67">
        <f>VLOOKUP($A1169,Detail,'Data Setup-for-Lookup'!$P$1,FALSE)</f>
        <v>0</v>
      </c>
      <c r="H1169" s="67">
        <f>VLOOKUP($A1169,DetailOct,'Data Setup-for-Lookup'!$P$1,FALSE)</f>
        <v>0</v>
      </c>
      <c r="I1169" s="67"/>
      <c r="J1169" s="67">
        <v>0</v>
      </c>
      <c r="K1169" s="67">
        <f>VLOOKUP($A1169,DetailApr,'Data Setup-for-Lookup'!P$1,FALSE)</f>
        <v>0</v>
      </c>
    </row>
    <row r="1170" spans="1:11" ht="15.75" x14ac:dyDescent="0.3">
      <c r="A1170" t="s">
        <v>70</v>
      </c>
      <c r="B1170">
        <v>65</v>
      </c>
      <c r="C1170" t="s">
        <v>136</v>
      </c>
      <c r="D1170" t="s">
        <v>121</v>
      </c>
      <c r="E1170" t="s">
        <v>2</v>
      </c>
      <c r="F1170" t="s">
        <v>10</v>
      </c>
      <c r="G1170" s="67">
        <f>VLOOKUP($A1170,Detail,'Data Setup-for-Lookup'!$Q$1,FALSE)</f>
        <v>0</v>
      </c>
      <c r="H1170" s="67">
        <f>VLOOKUP($A1170,DetailOct,'Data Setup-for-Lookup'!$Q$1,FALSE)</f>
        <v>0</v>
      </c>
      <c r="I1170" s="67"/>
      <c r="J1170" s="67">
        <v>0</v>
      </c>
      <c r="K1170" s="67">
        <f>VLOOKUP($A1170,DetailApr,'Data Setup-for-Lookup'!Q$1,FALSE)</f>
        <v>0</v>
      </c>
    </row>
    <row r="1171" spans="1:11" ht="15.75" x14ac:dyDescent="0.3">
      <c r="A1171" t="s">
        <v>70</v>
      </c>
      <c r="B1171">
        <v>65</v>
      </c>
      <c r="C1171" t="s">
        <v>136</v>
      </c>
      <c r="D1171" t="s">
        <v>121</v>
      </c>
      <c r="E1171" t="s">
        <v>135</v>
      </c>
      <c r="F1171" t="s">
        <v>123</v>
      </c>
      <c r="G1171" s="67">
        <f>VLOOKUP($A1171,Detail,'Data Setup-for-Lookup'!$R$1,FALSE)</f>
        <v>180</v>
      </c>
      <c r="H1171" s="67">
        <f>VLOOKUP($A1171,DetailOct,'Data Setup-for-Lookup'!$R$1,FALSE)</f>
        <v>0</v>
      </c>
      <c r="I1171" s="67"/>
      <c r="J1171" s="67">
        <v>0</v>
      </c>
      <c r="K1171" s="67">
        <f>VLOOKUP($A1171,DetailApr,'Data Setup-for-Lookup'!R$1,FALSE)</f>
        <v>0</v>
      </c>
    </row>
    <row r="1172" spans="1:11" ht="15.75" x14ac:dyDescent="0.3">
      <c r="A1172" t="s">
        <v>70</v>
      </c>
      <c r="B1172">
        <v>65</v>
      </c>
      <c r="C1172" t="s">
        <v>136</v>
      </c>
      <c r="D1172" t="s">
        <v>186</v>
      </c>
      <c r="E1172" t="s">
        <v>187</v>
      </c>
      <c r="F1172" t="s">
        <v>123</v>
      </c>
      <c r="G1172" s="67">
        <f>VLOOKUP($A1172,Detail,'Data Setup-for-Lookup'!$S$1,FALSE)</f>
        <v>7800.39</v>
      </c>
      <c r="H1172" s="67">
        <f>VLOOKUP($A1172,DetailOct,'Data Setup-for-Lookup'!$S$1,FALSE)</f>
        <v>7901.66</v>
      </c>
      <c r="I1172" s="67">
        <f>VLOOKUP($A1172,DetailJan,'Data Setup-for-Lookup'!$S$1,FALSE)</f>
        <v>11913.51</v>
      </c>
      <c r="J1172" s="67">
        <f>VLOOKUP($A1172,DetailApr,'Data Setup-for-Lookup'!$S$1,FALSE)</f>
        <v>11643.358701810796</v>
      </c>
      <c r="K1172" s="67">
        <f>VLOOKUP($A1172,DetailApr,'Data Setup-for-Lookup'!S$1,FALSE)</f>
        <v>11643.358701810796</v>
      </c>
    </row>
    <row r="1173" spans="1:11" ht="15.75" x14ac:dyDescent="0.3">
      <c r="A1173" t="s">
        <v>71</v>
      </c>
      <c r="B1173">
        <v>66</v>
      </c>
      <c r="C1173" t="s">
        <v>136</v>
      </c>
      <c r="D1173" t="s">
        <v>121</v>
      </c>
      <c r="E1173" t="s">
        <v>122</v>
      </c>
      <c r="F1173" t="s">
        <v>123</v>
      </c>
      <c r="G1173" s="67">
        <f>VLOOKUP($A1174,Detail,'Data Setup-for-Lookup'!B$1,FALSE)</f>
        <v>12301.18</v>
      </c>
      <c r="H1173" s="67">
        <f>VLOOKUP($A1173,DetailOct,'Data Setup-for-Lookup'!B$1,FALSE)</f>
        <v>9375.69</v>
      </c>
      <c r="I1173" s="67"/>
      <c r="J1173" s="67">
        <v>0</v>
      </c>
      <c r="K1173" s="67">
        <f>VLOOKUP($A1173,DetailApr,'Data Setup-for-Lookup'!B$1,FALSE)</f>
        <v>11839.23</v>
      </c>
    </row>
    <row r="1174" spans="1:11" ht="15.75" x14ac:dyDescent="0.3">
      <c r="A1174" t="s">
        <v>71</v>
      </c>
      <c r="B1174">
        <v>66</v>
      </c>
      <c r="C1174" t="s">
        <v>136</v>
      </c>
      <c r="D1174" t="s">
        <v>121</v>
      </c>
      <c r="E1174" t="s">
        <v>124</v>
      </c>
      <c r="F1174" t="s">
        <v>1</v>
      </c>
      <c r="G1174" s="67">
        <f>VLOOKUP($A1175,Detail,'Data Setup-for-Lookup'!C$1,FALSE)</f>
        <v>722.69</v>
      </c>
      <c r="H1174" s="67">
        <f>VLOOKUP($A1174,DetailOct,'Data Setup-for-Lookup'!$C$1,FALSE)</f>
        <v>572.64</v>
      </c>
      <c r="I1174" s="67"/>
      <c r="J1174" s="67">
        <v>0</v>
      </c>
      <c r="K1174" s="67">
        <f>VLOOKUP($A1174,DetailApr,'Data Setup-for-Lookup'!C$1,FALSE)</f>
        <v>796.14</v>
      </c>
    </row>
    <row r="1175" spans="1:11" ht="15.75" x14ac:dyDescent="0.3">
      <c r="A1175" t="s">
        <v>71</v>
      </c>
      <c r="B1175">
        <v>66</v>
      </c>
      <c r="C1175" t="s">
        <v>136</v>
      </c>
      <c r="D1175" t="s">
        <v>121</v>
      </c>
      <c r="E1175" t="s">
        <v>124</v>
      </c>
      <c r="F1175" t="s">
        <v>12</v>
      </c>
      <c r="G1175" s="67">
        <f>VLOOKUP($A1176,Detail,'Data Setup-for-Lookup'!D$1,FALSE)</f>
        <v>0</v>
      </c>
      <c r="H1175" s="67">
        <f>VLOOKUP($A1176,DetailOct,'Data Setup-for-Lookup'!$D$1,FALSE)</f>
        <v>0</v>
      </c>
      <c r="I1175" s="67"/>
      <c r="J1175" s="67">
        <v>0</v>
      </c>
      <c r="K1175" s="67">
        <f>VLOOKUP($A1175,DetailApr,'Data Setup-for-Lookup'!D$1,FALSE)</f>
        <v>0</v>
      </c>
    </row>
    <row r="1176" spans="1:11" ht="15.75" x14ac:dyDescent="0.3">
      <c r="A1176" t="s">
        <v>71</v>
      </c>
      <c r="B1176">
        <v>66</v>
      </c>
      <c r="C1176" t="s">
        <v>136</v>
      </c>
      <c r="D1176" t="s">
        <v>121</v>
      </c>
      <c r="E1176" t="s">
        <v>124</v>
      </c>
      <c r="F1176" t="s">
        <v>13</v>
      </c>
      <c r="G1176" s="67">
        <f>VLOOKUP($A1177,Detail,'Data Setup-for-Lookup'!E$1,FALSE)</f>
        <v>19.899999999999999</v>
      </c>
      <c r="H1176" s="67">
        <f>VLOOKUP($A1177,DetailOct,'Data Setup-for-Lookup'!$E$1,FALSE)</f>
        <v>0</v>
      </c>
      <c r="I1176" s="67"/>
      <c r="J1176" s="67">
        <v>0</v>
      </c>
      <c r="K1176" s="67">
        <f>VLOOKUP($A1176,DetailApr,'Data Setup-for-Lookup'!E$1,FALSE)</f>
        <v>0</v>
      </c>
    </row>
    <row r="1177" spans="1:11" ht="15.75" x14ac:dyDescent="0.3">
      <c r="A1177" t="s">
        <v>71</v>
      </c>
      <c r="B1177">
        <v>66</v>
      </c>
      <c r="C1177" t="s">
        <v>136</v>
      </c>
      <c r="D1177" t="s">
        <v>121</v>
      </c>
      <c r="E1177" t="s">
        <v>124</v>
      </c>
      <c r="F1177" t="s">
        <v>75</v>
      </c>
      <c r="G1177" s="67">
        <f>VLOOKUP($A1178,Detail,'Data Setup-for-Lookup'!F$1,FALSE)</f>
        <v>0</v>
      </c>
      <c r="H1177" s="67">
        <f>VLOOKUP($A1178,DetailOct,'Data Setup-for-Lookup'!$F$1,FALSE)</f>
        <v>0</v>
      </c>
      <c r="I1177" s="67"/>
      <c r="J1177" s="67">
        <v>0</v>
      </c>
      <c r="K1177" s="67">
        <f>VLOOKUP($A1177,DetailApr,'Data Setup-for-Lookup'!F$1,FALSE)</f>
        <v>0</v>
      </c>
    </row>
    <row r="1178" spans="1:11" ht="15.75" x14ac:dyDescent="0.3">
      <c r="A1178" t="s">
        <v>71</v>
      </c>
      <c r="B1178">
        <v>66</v>
      </c>
      <c r="C1178" t="s">
        <v>136</v>
      </c>
      <c r="D1178" t="s">
        <v>121</v>
      </c>
      <c r="E1178" t="s">
        <v>2</v>
      </c>
      <c r="F1178" t="s">
        <v>125</v>
      </c>
      <c r="G1178" s="67">
        <f>VLOOKUP($A1178,Detail,'Data Setup-for-Lookup'!$G$1,FALSE)</f>
        <v>2805</v>
      </c>
      <c r="H1178" s="67">
        <f>VLOOKUP($A1178,DetailOct,'Data Setup-for-Lookup'!$G$1,FALSE)</f>
        <v>3975</v>
      </c>
      <c r="I1178" s="67"/>
      <c r="J1178" s="67">
        <v>0</v>
      </c>
      <c r="K1178" s="67">
        <f>VLOOKUP($A1178,DetailApr,'Data Setup-for-Lookup'!G$1,FALSE)</f>
        <v>2700</v>
      </c>
    </row>
    <row r="1179" spans="1:11" ht="15.75" x14ac:dyDescent="0.3">
      <c r="A1179" t="s">
        <v>71</v>
      </c>
      <c r="B1179">
        <v>66</v>
      </c>
      <c r="C1179" t="s">
        <v>136</v>
      </c>
      <c r="D1179" t="s">
        <v>121</v>
      </c>
      <c r="E1179" t="s">
        <v>2</v>
      </c>
      <c r="F1179" t="s">
        <v>126</v>
      </c>
      <c r="G1179" s="67">
        <f>VLOOKUP($A1179,Detail,'Data Setup-for-Lookup'!$H$1,FALSE)</f>
        <v>0</v>
      </c>
      <c r="H1179" s="67">
        <f>VLOOKUP($A1179,DetailOct,'Data Setup-for-Lookup'!$H$1,FALSE)</f>
        <v>0</v>
      </c>
      <c r="I1179" s="67"/>
      <c r="J1179" s="67">
        <v>0</v>
      </c>
      <c r="K1179" s="67">
        <f>VLOOKUP($A1179,DetailApr,'Data Setup-for-Lookup'!H$1,FALSE)</f>
        <v>420</v>
      </c>
    </row>
    <row r="1180" spans="1:11" ht="15.75" x14ac:dyDescent="0.3">
      <c r="A1180" t="s">
        <v>71</v>
      </c>
      <c r="B1180">
        <v>66</v>
      </c>
      <c r="C1180" t="s">
        <v>136</v>
      </c>
      <c r="D1180" t="s">
        <v>121</v>
      </c>
      <c r="E1180" t="s">
        <v>2</v>
      </c>
      <c r="F1180" t="s">
        <v>127</v>
      </c>
      <c r="G1180" s="67">
        <f>VLOOKUP($A1180,Detail,'Data Setup-for-Lookup'!$I$1,FALSE)</f>
        <v>0</v>
      </c>
      <c r="H1180" s="67">
        <f>VLOOKUP($A1180,DetailOct,'Data Setup-for-Lookup'!$I$1,FALSE)</f>
        <v>0</v>
      </c>
      <c r="I1180" s="67"/>
      <c r="J1180" s="67">
        <v>0</v>
      </c>
      <c r="K1180" s="67">
        <f>VLOOKUP($A1180,DetailApr,'Data Setup-for-Lookup'!I$1,FALSE)</f>
        <v>0</v>
      </c>
    </row>
    <row r="1181" spans="1:11" ht="15.75" x14ac:dyDescent="0.3">
      <c r="A1181" t="s">
        <v>71</v>
      </c>
      <c r="B1181">
        <v>66</v>
      </c>
      <c r="C1181" t="s">
        <v>136</v>
      </c>
      <c r="D1181" t="s">
        <v>121</v>
      </c>
      <c r="E1181" t="s">
        <v>2</v>
      </c>
      <c r="F1181" t="s">
        <v>128</v>
      </c>
      <c r="G1181" s="67">
        <f>VLOOKUP($A1181,Detail,'Data Setup-for-Lookup'!$J$1,FALSE)</f>
        <v>555</v>
      </c>
      <c r="H1181" s="67">
        <f>VLOOKUP($A1181,DetailOct,'Data Setup-for-Lookup'!$J$1,FALSE)</f>
        <v>0</v>
      </c>
      <c r="I1181" s="67"/>
      <c r="J1181" s="67">
        <v>0</v>
      </c>
      <c r="K1181" s="67">
        <f>VLOOKUP($A1181,DetailApr,'Data Setup-for-Lookup'!J$1,FALSE)</f>
        <v>195</v>
      </c>
    </row>
    <row r="1182" spans="1:11" ht="15.75" x14ac:dyDescent="0.3">
      <c r="A1182" t="s">
        <v>71</v>
      </c>
      <c r="B1182">
        <v>66</v>
      </c>
      <c r="C1182" t="s">
        <v>136</v>
      </c>
      <c r="D1182" t="s">
        <v>121</v>
      </c>
      <c r="E1182" t="s">
        <v>2</v>
      </c>
      <c r="F1182" t="s">
        <v>129</v>
      </c>
      <c r="G1182" s="67">
        <f>VLOOKUP($A1182,Detail,'Data Setup-for-Lookup'!$K$1,FALSE)</f>
        <v>0</v>
      </c>
      <c r="H1182" s="67">
        <f>VLOOKUP($A1182,DetailOct,'Data Setup-for-Lookup'!$K$1,FALSE)</f>
        <v>0</v>
      </c>
      <c r="I1182" s="67"/>
      <c r="J1182" s="67">
        <v>0</v>
      </c>
      <c r="K1182" s="67">
        <f>VLOOKUP($A1182,DetailApr,'Data Setup-for-Lookup'!K$1,FALSE)</f>
        <v>0</v>
      </c>
    </row>
    <row r="1183" spans="1:11" ht="15.75" x14ac:dyDescent="0.3">
      <c r="A1183" t="s">
        <v>71</v>
      </c>
      <c r="B1183">
        <v>66</v>
      </c>
      <c r="C1183" t="s">
        <v>136</v>
      </c>
      <c r="D1183" t="s">
        <v>121</v>
      </c>
      <c r="E1183" t="s">
        <v>2</v>
      </c>
      <c r="F1183" t="s">
        <v>130</v>
      </c>
      <c r="G1183" s="67">
        <f>VLOOKUP($A1183,Detail,'Data Setup-for-Lookup'!$L$1,FALSE)</f>
        <v>0</v>
      </c>
      <c r="H1183" s="67">
        <f>VLOOKUP($A1183,DetailOct,'Data Setup-for-Lookup'!$L$1,FALSE)</f>
        <v>0</v>
      </c>
      <c r="I1183" s="67"/>
      <c r="J1183" s="67">
        <v>0</v>
      </c>
      <c r="K1183" s="67">
        <f>VLOOKUP($A1183,DetailApr,'Data Setup-for-Lookup'!L$1,FALSE)</f>
        <v>0</v>
      </c>
    </row>
    <row r="1184" spans="1:11" ht="15.75" x14ac:dyDescent="0.3">
      <c r="A1184" t="s">
        <v>71</v>
      </c>
      <c r="B1184">
        <v>66</v>
      </c>
      <c r="C1184" t="s">
        <v>136</v>
      </c>
      <c r="D1184" t="s">
        <v>121</v>
      </c>
      <c r="E1184" t="s">
        <v>2</v>
      </c>
      <c r="F1184" t="s">
        <v>131</v>
      </c>
      <c r="G1184" s="67">
        <f>VLOOKUP($A1184,Detail,'Data Setup-for-Lookup'!$M$1,FALSE)</f>
        <v>0</v>
      </c>
      <c r="H1184" s="67">
        <f>VLOOKUP($A1184,DetailOct,'Data Setup-for-Lookup'!$M$1,FALSE)</f>
        <v>0</v>
      </c>
      <c r="I1184" s="67"/>
      <c r="J1184" s="67">
        <v>0</v>
      </c>
      <c r="K1184" s="67">
        <f>VLOOKUP($A1184,DetailApr,'Data Setup-for-Lookup'!M$1,FALSE)</f>
        <v>0</v>
      </c>
    </row>
    <row r="1185" spans="1:11" ht="15.75" x14ac:dyDescent="0.3">
      <c r="A1185" t="s">
        <v>71</v>
      </c>
      <c r="B1185">
        <v>66</v>
      </c>
      <c r="C1185" t="s">
        <v>136</v>
      </c>
      <c r="D1185" t="s">
        <v>121</v>
      </c>
      <c r="E1185" t="s">
        <v>2</v>
      </c>
      <c r="F1185" t="s">
        <v>132</v>
      </c>
      <c r="G1185" s="67">
        <f>VLOOKUP($A1185,Detail,'Data Setup-for-Lookup'!$N$1,FALSE)</f>
        <v>177.16</v>
      </c>
      <c r="H1185" s="67">
        <f>VLOOKUP($A1185,DetailOct,'Data Setup-for-Lookup'!$N$1,FALSE)</f>
        <v>52.33</v>
      </c>
      <c r="I1185" s="67"/>
      <c r="J1185" s="67">
        <v>0</v>
      </c>
      <c r="K1185" s="67">
        <f>VLOOKUP($A1185,DetailApr,'Data Setup-for-Lookup'!N$1,FALSE)</f>
        <v>422.44</v>
      </c>
    </row>
    <row r="1186" spans="1:11" ht="15.75" x14ac:dyDescent="0.3">
      <c r="A1186" t="s">
        <v>71</v>
      </c>
      <c r="B1186">
        <v>66</v>
      </c>
      <c r="C1186" t="s">
        <v>136</v>
      </c>
      <c r="D1186" t="s">
        <v>121</v>
      </c>
      <c r="E1186" t="s">
        <v>2</v>
      </c>
      <c r="F1186" t="s">
        <v>133</v>
      </c>
      <c r="G1186" s="67">
        <f>VLOOKUP($A1186,Detail,'Data Setup-for-Lookup'!$O$1,FALSE)</f>
        <v>0</v>
      </c>
      <c r="H1186" s="67">
        <f>VLOOKUP($A1186,DetailOct,'Data Setup-for-Lookup'!$O$1,FALSE)</f>
        <v>0</v>
      </c>
      <c r="I1186" s="67"/>
      <c r="J1186" s="67">
        <v>0</v>
      </c>
      <c r="K1186" s="67">
        <f>VLOOKUP($A1186,DetailApr,'Data Setup-for-Lookup'!O$1,FALSE)</f>
        <v>192.12</v>
      </c>
    </row>
    <row r="1187" spans="1:11" ht="15.75" x14ac:dyDescent="0.3">
      <c r="A1187" t="s">
        <v>71</v>
      </c>
      <c r="B1187">
        <v>66</v>
      </c>
      <c r="C1187" t="s">
        <v>136</v>
      </c>
      <c r="D1187" t="s">
        <v>121</v>
      </c>
      <c r="E1187" t="s">
        <v>2</v>
      </c>
      <c r="F1187" t="s">
        <v>134</v>
      </c>
      <c r="G1187" s="67">
        <f>VLOOKUP($A1187,Detail,'Data Setup-for-Lookup'!$P$1,FALSE)</f>
        <v>0</v>
      </c>
      <c r="H1187" s="67">
        <f>VLOOKUP($A1187,DetailOct,'Data Setup-for-Lookup'!$P$1,FALSE)</f>
        <v>0</v>
      </c>
      <c r="I1187" s="67"/>
      <c r="J1187" s="67">
        <v>0</v>
      </c>
      <c r="K1187" s="67">
        <f>VLOOKUP($A1187,DetailApr,'Data Setup-for-Lookup'!P$1,FALSE)</f>
        <v>0</v>
      </c>
    </row>
    <row r="1188" spans="1:11" ht="15.75" x14ac:dyDescent="0.3">
      <c r="A1188" t="s">
        <v>71</v>
      </c>
      <c r="B1188">
        <v>66</v>
      </c>
      <c r="C1188" t="s">
        <v>136</v>
      </c>
      <c r="D1188" t="s">
        <v>121</v>
      </c>
      <c r="E1188" t="s">
        <v>2</v>
      </c>
      <c r="F1188" t="s">
        <v>10</v>
      </c>
      <c r="G1188" s="67">
        <f>VLOOKUP($A1188,Detail,'Data Setup-for-Lookup'!$Q$1,FALSE)</f>
        <v>0</v>
      </c>
      <c r="H1188" s="67">
        <f>VLOOKUP($A1188,DetailOct,'Data Setup-for-Lookup'!$Q$1,FALSE)</f>
        <v>0</v>
      </c>
      <c r="I1188" s="67"/>
      <c r="J1188" s="67">
        <v>0</v>
      </c>
      <c r="K1188" s="67">
        <f>VLOOKUP($A1188,DetailApr,'Data Setup-for-Lookup'!Q$1,FALSE)</f>
        <v>0</v>
      </c>
    </row>
    <row r="1189" spans="1:11" ht="15.75" x14ac:dyDescent="0.3">
      <c r="A1189" t="s">
        <v>71</v>
      </c>
      <c r="B1189">
        <v>66</v>
      </c>
      <c r="C1189" t="s">
        <v>136</v>
      </c>
      <c r="D1189" t="s">
        <v>121</v>
      </c>
      <c r="E1189" t="s">
        <v>135</v>
      </c>
      <c r="F1189" t="s">
        <v>123</v>
      </c>
      <c r="G1189" s="67">
        <f>VLOOKUP($A1189,Detail,'Data Setup-for-Lookup'!$R$1,FALSE)</f>
        <v>3537.16</v>
      </c>
      <c r="H1189" s="67">
        <f>VLOOKUP($A1189,DetailOct,'Data Setup-for-Lookup'!$R$1,FALSE)</f>
        <v>4027.33</v>
      </c>
      <c r="I1189" s="67"/>
      <c r="J1189" s="67">
        <v>0</v>
      </c>
      <c r="K1189" s="67">
        <f>VLOOKUP($A1189,DetailApr,'Data Setup-for-Lookup'!R$1,FALSE)</f>
        <v>3929.56</v>
      </c>
    </row>
    <row r="1190" spans="1:11" ht="15.75" x14ac:dyDescent="0.3">
      <c r="A1190" t="s">
        <v>71</v>
      </c>
      <c r="B1190">
        <v>66</v>
      </c>
      <c r="C1190" t="s">
        <v>136</v>
      </c>
      <c r="D1190" t="s">
        <v>186</v>
      </c>
      <c r="E1190" t="s">
        <v>187</v>
      </c>
      <c r="F1190" t="s">
        <v>123</v>
      </c>
      <c r="G1190" s="67">
        <f>VLOOKUP($A1190,Detail,'Data Setup-for-Lookup'!$S$1,FALSE)</f>
        <v>14939.36</v>
      </c>
      <c r="H1190" s="67">
        <f>VLOOKUP($A1190,DetailOct,'Data Setup-for-Lookup'!$S$1,FALSE)</f>
        <v>16434.45</v>
      </c>
      <c r="I1190" s="67">
        <f>VLOOKUP($A1190,DetailJan,'Data Setup-for-Lookup'!$S$1,FALSE)</f>
        <v>13132.85</v>
      </c>
      <c r="J1190" s="67">
        <f>VLOOKUP($A1190,DetailApr,'Data Setup-for-Lookup'!$S$1,FALSE)</f>
        <v>9679.5976894908636</v>
      </c>
      <c r="K1190" s="67">
        <f>VLOOKUP($A1190,DetailApr,'Data Setup-for-Lookup'!S$1,FALSE)</f>
        <v>9679.5976894908636</v>
      </c>
    </row>
    <row r="1191" spans="1:11" ht="15.75" x14ac:dyDescent="0.3">
      <c r="A1191" t="s">
        <v>72</v>
      </c>
      <c r="B1191">
        <v>67</v>
      </c>
      <c r="C1191" t="s">
        <v>136</v>
      </c>
      <c r="D1191" t="s">
        <v>121</v>
      </c>
      <c r="E1191" t="s">
        <v>122</v>
      </c>
      <c r="F1191" t="s">
        <v>123</v>
      </c>
      <c r="G1191" s="67">
        <f>VLOOKUP($A1192,Detail,'Data Setup-for-Lookup'!B$1,FALSE)</f>
        <v>9068.77</v>
      </c>
      <c r="H1191" s="67">
        <f>VLOOKUP($A1191,DetailOct,'Data Setup-for-Lookup'!B$1,FALSE)</f>
        <v>6777.86</v>
      </c>
      <c r="I1191" s="67"/>
      <c r="J1191" s="67">
        <v>0</v>
      </c>
      <c r="K1191" s="67">
        <f>VLOOKUP($A1191,DetailApr,'Data Setup-for-Lookup'!B$1,FALSE)</f>
        <v>8399.14</v>
      </c>
    </row>
    <row r="1192" spans="1:11" ht="15.75" x14ac:dyDescent="0.3">
      <c r="A1192" t="s">
        <v>72</v>
      </c>
      <c r="B1192">
        <v>67</v>
      </c>
      <c r="C1192" t="s">
        <v>136</v>
      </c>
      <c r="D1192" t="s">
        <v>121</v>
      </c>
      <c r="E1192" t="s">
        <v>124</v>
      </c>
      <c r="F1192" t="s">
        <v>1</v>
      </c>
      <c r="G1192" s="67">
        <f>VLOOKUP($A1193,Detail,'Data Setup-for-Lookup'!C$1,FALSE)</f>
        <v>1278.75</v>
      </c>
      <c r="H1192" s="67">
        <f>VLOOKUP($A1192,DetailOct,'Data Setup-for-Lookup'!$C$1,FALSE)</f>
        <v>320.5</v>
      </c>
      <c r="I1192" s="67"/>
      <c r="J1192" s="67">
        <v>0</v>
      </c>
      <c r="K1192" s="67">
        <f>VLOOKUP($A1192,DetailApr,'Data Setup-for-Lookup'!C$1,FALSE)</f>
        <v>1150.25</v>
      </c>
    </row>
    <row r="1193" spans="1:11" ht="15.75" x14ac:dyDescent="0.3">
      <c r="A1193" t="s">
        <v>72</v>
      </c>
      <c r="B1193">
        <v>67</v>
      </c>
      <c r="C1193" t="s">
        <v>136</v>
      </c>
      <c r="D1193" t="s">
        <v>121</v>
      </c>
      <c r="E1193" t="s">
        <v>124</v>
      </c>
      <c r="F1193" t="s">
        <v>12</v>
      </c>
      <c r="G1193" s="67">
        <f>VLOOKUP($A1194,Detail,'Data Setup-for-Lookup'!D$1,FALSE)</f>
        <v>0</v>
      </c>
      <c r="H1193" s="67">
        <f>VLOOKUP($A1194,DetailOct,'Data Setup-for-Lookup'!$D$1,FALSE)</f>
        <v>0</v>
      </c>
      <c r="I1193" s="67"/>
      <c r="J1193" s="67">
        <v>0</v>
      </c>
      <c r="K1193" s="67">
        <f>VLOOKUP($A1193,DetailApr,'Data Setup-for-Lookup'!D$1,FALSE)</f>
        <v>0</v>
      </c>
    </row>
    <row r="1194" spans="1:11" ht="15.75" x14ac:dyDescent="0.3">
      <c r="A1194" t="s">
        <v>72</v>
      </c>
      <c r="B1194">
        <v>67</v>
      </c>
      <c r="C1194" t="s">
        <v>136</v>
      </c>
      <c r="D1194" t="s">
        <v>121</v>
      </c>
      <c r="E1194" t="s">
        <v>124</v>
      </c>
      <c r="F1194" t="s">
        <v>13</v>
      </c>
      <c r="G1194" s="67">
        <f>VLOOKUP($A1195,Detail,'Data Setup-for-Lookup'!E$1,FALSE)</f>
        <v>1320.01</v>
      </c>
      <c r="H1194" s="67">
        <f>VLOOKUP($A1195,DetailOct,'Data Setup-for-Lookup'!$E$1,FALSE)</f>
        <v>189.02</v>
      </c>
      <c r="I1194" s="67"/>
      <c r="J1194" s="67">
        <v>0</v>
      </c>
      <c r="K1194" s="67">
        <f>VLOOKUP($A1194,DetailApr,'Data Setup-for-Lookup'!E$1,FALSE)</f>
        <v>588.35</v>
      </c>
    </row>
    <row r="1195" spans="1:11" ht="15.75" x14ac:dyDescent="0.3">
      <c r="A1195" t="s">
        <v>72</v>
      </c>
      <c r="B1195">
        <v>67</v>
      </c>
      <c r="C1195" t="s">
        <v>136</v>
      </c>
      <c r="D1195" t="s">
        <v>121</v>
      </c>
      <c r="E1195" t="s">
        <v>124</v>
      </c>
      <c r="F1195" t="s">
        <v>75</v>
      </c>
      <c r="G1195" s="67">
        <f>VLOOKUP($A1196,Detail,'Data Setup-for-Lookup'!F$1,FALSE)</f>
        <v>0</v>
      </c>
      <c r="H1195" s="67">
        <f>VLOOKUP($A1196,DetailOct,'Data Setup-for-Lookup'!$F$1,FALSE)</f>
        <v>0</v>
      </c>
      <c r="I1195" s="67"/>
      <c r="J1195" s="67">
        <v>0</v>
      </c>
      <c r="K1195" s="67">
        <f>VLOOKUP($A1195,DetailApr,'Data Setup-for-Lookup'!F$1,FALSE)</f>
        <v>0</v>
      </c>
    </row>
    <row r="1196" spans="1:11" ht="15.75" x14ac:dyDescent="0.3">
      <c r="A1196" t="s">
        <v>72</v>
      </c>
      <c r="B1196">
        <v>67</v>
      </c>
      <c r="C1196" t="s">
        <v>136</v>
      </c>
      <c r="D1196" t="s">
        <v>121</v>
      </c>
      <c r="E1196" t="s">
        <v>2</v>
      </c>
      <c r="F1196" t="s">
        <v>125</v>
      </c>
      <c r="G1196" s="67">
        <f>VLOOKUP($A1196,Detail,'Data Setup-for-Lookup'!$G$1,FALSE)</f>
        <v>1200</v>
      </c>
      <c r="H1196" s="67">
        <f>VLOOKUP($A1196,DetailOct,'Data Setup-for-Lookup'!$G$1,FALSE)</f>
        <v>645</v>
      </c>
      <c r="I1196" s="67"/>
      <c r="J1196" s="67">
        <v>0</v>
      </c>
      <c r="K1196" s="67">
        <f>VLOOKUP($A1196,DetailApr,'Data Setup-for-Lookup'!G$1,FALSE)</f>
        <v>2205</v>
      </c>
    </row>
    <row r="1197" spans="1:11" ht="15.75" x14ac:dyDescent="0.3">
      <c r="A1197" t="s">
        <v>72</v>
      </c>
      <c r="B1197">
        <v>67</v>
      </c>
      <c r="C1197" t="s">
        <v>136</v>
      </c>
      <c r="D1197" t="s">
        <v>121</v>
      </c>
      <c r="E1197" t="s">
        <v>2</v>
      </c>
      <c r="F1197" t="s">
        <v>126</v>
      </c>
      <c r="G1197" s="67">
        <f>VLOOKUP($A1197,Detail,'Data Setup-for-Lookup'!$H$1,FALSE)</f>
        <v>0</v>
      </c>
      <c r="H1197" s="67">
        <f>VLOOKUP($A1197,DetailOct,'Data Setup-for-Lookup'!$H$1,FALSE)</f>
        <v>0</v>
      </c>
      <c r="I1197" s="67"/>
      <c r="J1197" s="67">
        <v>0</v>
      </c>
      <c r="K1197" s="67">
        <f>VLOOKUP($A1197,DetailApr,'Data Setup-for-Lookup'!H$1,FALSE)</f>
        <v>0</v>
      </c>
    </row>
    <row r="1198" spans="1:11" ht="15.75" x14ac:dyDescent="0.3">
      <c r="A1198" t="s">
        <v>72</v>
      </c>
      <c r="B1198">
        <v>67</v>
      </c>
      <c r="C1198" t="s">
        <v>136</v>
      </c>
      <c r="D1198" t="s">
        <v>121</v>
      </c>
      <c r="E1198" t="s">
        <v>2</v>
      </c>
      <c r="F1198" t="s">
        <v>127</v>
      </c>
      <c r="G1198" s="67">
        <f>VLOOKUP($A1198,Detail,'Data Setup-for-Lookup'!$I$1,FALSE)</f>
        <v>0</v>
      </c>
      <c r="H1198" s="67">
        <f>VLOOKUP($A1198,DetailOct,'Data Setup-for-Lookup'!$I$1,FALSE)</f>
        <v>0</v>
      </c>
      <c r="I1198" s="67"/>
      <c r="J1198" s="67">
        <v>0</v>
      </c>
      <c r="K1198" s="67">
        <f>VLOOKUP($A1198,DetailApr,'Data Setup-for-Lookup'!I$1,FALSE)</f>
        <v>0</v>
      </c>
    </row>
    <row r="1199" spans="1:11" ht="15.75" x14ac:dyDescent="0.3">
      <c r="A1199" t="s">
        <v>72</v>
      </c>
      <c r="B1199">
        <v>67</v>
      </c>
      <c r="C1199" t="s">
        <v>136</v>
      </c>
      <c r="D1199" t="s">
        <v>121</v>
      </c>
      <c r="E1199" t="s">
        <v>2</v>
      </c>
      <c r="F1199" t="s">
        <v>128</v>
      </c>
      <c r="G1199" s="67">
        <f>VLOOKUP($A1199,Detail,'Data Setup-for-Lookup'!$J$1,FALSE)</f>
        <v>435</v>
      </c>
      <c r="H1199" s="67">
        <f>VLOOKUP($A1199,DetailOct,'Data Setup-for-Lookup'!$J$1,FALSE)</f>
        <v>0</v>
      </c>
      <c r="I1199" s="67"/>
      <c r="J1199" s="67">
        <v>0</v>
      </c>
      <c r="K1199" s="67">
        <f>VLOOKUP($A1199,DetailApr,'Data Setup-for-Lookup'!J$1,FALSE)</f>
        <v>450</v>
      </c>
    </row>
    <row r="1200" spans="1:11" ht="15.75" x14ac:dyDescent="0.3">
      <c r="A1200" t="s">
        <v>72</v>
      </c>
      <c r="B1200">
        <v>67</v>
      </c>
      <c r="C1200" t="s">
        <v>136</v>
      </c>
      <c r="D1200" t="s">
        <v>121</v>
      </c>
      <c r="E1200" t="s">
        <v>2</v>
      </c>
      <c r="F1200" t="s">
        <v>129</v>
      </c>
      <c r="G1200" s="67">
        <f>VLOOKUP($A1200,Detail,'Data Setup-for-Lookup'!$K$1,FALSE)</f>
        <v>0</v>
      </c>
      <c r="H1200" s="67">
        <f>VLOOKUP($A1200,DetailOct,'Data Setup-for-Lookup'!$K$1,FALSE)</f>
        <v>0</v>
      </c>
      <c r="I1200" s="67"/>
      <c r="J1200" s="67">
        <v>0</v>
      </c>
      <c r="K1200" s="67">
        <f>VLOOKUP($A1200,DetailApr,'Data Setup-for-Lookup'!K$1,FALSE)</f>
        <v>0</v>
      </c>
    </row>
    <row r="1201" spans="1:11" ht="15.75" x14ac:dyDescent="0.3">
      <c r="A1201" t="s">
        <v>72</v>
      </c>
      <c r="B1201">
        <v>67</v>
      </c>
      <c r="C1201" t="s">
        <v>136</v>
      </c>
      <c r="D1201" t="s">
        <v>121</v>
      </c>
      <c r="E1201" t="s">
        <v>2</v>
      </c>
      <c r="F1201" t="s">
        <v>130</v>
      </c>
      <c r="G1201" s="67">
        <f>VLOOKUP($A1201,Detail,'Data Setup-for-Lookup'!$L$1,FALSE)</f>
        <v>0</v>
      </c>
      <c r="H1201" s="67">
        <f>VLOOKUP($A1201,DetailOct,'Data Setup-for-Lookup'!$L$1,FALSE)</f>
        <v>0</v>
      </c>
      <c r="I1201" s="67"/>
      <c r="J1201" s="67">
        <v>0</v>
      </c>
      <c r="K1201" s="67">
        <f>VLOOKUP($A1201,DetailApr,'Data Setup-for-Lookup'!L$1,FALSE)</f>
        <v>0</v>
      </c>
    </row>
    <row r="1202" spans="1:11" ht="15.75" x14ac:dyDescent="0.3">
      <c r="A1202" t="s">
        <v>72</v>
      </c>
      <c r="B1202">
        <v>67</v>
      </c>
      <c r="C1202" t="s">
        <v>136</v>
      </c>
      <c r="D1202" t="s">
        <v>121</v>
      </c>
      <c r="E1202" t="s">
        <v>2</v>
      </c>
      <c r="F1202" t="s">
        <v>131</v>
      </c>
      <c r="G1202" s="67">
        <f>VLOOKUP($A1202,Detail,'Data Setup-for-Lookup'!$M$1,FALSE)</f>
        <v>0</v>
      </c>
      <c r="H1202" s="67">
        <f>VLOOKUP($A1202,DetailOct,'Data Setup-for-Lookup'!$M$1,FALSE)</f>
        <v>0</v>
      </c>
      <c r="I1202" s="67"/>
      <c r="J1202" s="67">
        <v>0</v>
      </c>
      <c r="K1202" s="67">
        <f>VLOOKUP($A1202,DetailApr,'Data Setup-for-Lookup'!M$1,FALSE)</f>
        <v>0</v>
      </c>
    </row>
    <row r="1203" spans="1:11" ht="15.75" x14ac:dyDescent="0.3">
      <c r="A1203" t="s">
        <v>72</v>
      </c>
      <c r="B1203">
        <v>67</v>
      </c>
      <c r="C1203" t="s">
        <v>136</v>
      </c>
      <c r="D1203" t="s">
        <v>121</v>
      </c>
      <c r="E1203" t="s">
        <v>2</v>
      </c>
      <c r="F1203" t="s">
        <v>132</v>
      </c>
      <c r="G1203" s="67">
        <f>VLOOKUP($A1203,Detail,'Data Setup-for-Lookup'!$N$1,FALSE)</f>
        <v>38.25</v>
      </c>
      <c r="H1203" s="67">
        <f>VLOOKUP($A1203,DetailOct,'Data Setup-for-Lookup'!$N$1,FALSE)</f>
        <v>0</v>
      </c>
      <c r="I1203" s="67"/>
      <c r="J1203" s="67">
        <v>0</v>
      </c>
      <c r="K1203" s="67">
        <f>VLOOKUP($A1203,DetailApr,'Data Setup-for-Lookup'!N$1,FALSE)</f>
        <v>0</v>
      </c>
    </row>
    <row r="1204" spans="1:11" ht="15.75" x14ac:dyDescent="0.3">
      <c r="A1204" t="s">
        <v>72</v>
      </c>
      <c r="B1204">
        <v>67</v>
      </c>
      <c r="C1204" t="s">
        <v>136</v>
      </c>
      <c r="D1204" t="s">
        <v>121</v>
      </c>
      <c r="E1204" t="s">
        <v>2</v>
      </c>
      <c r="F1204" t="s">
        <v>133</v>
      </c>
      <c r="G1204" s="67">
        <f>VLOOKUP($A1204,Detail,'Data Setup-for-Lookup'!$O$1,FALSE)</f>
        <v>0</v>
      </c>
      <c r="H1204" s="67">
        <f>VLOOKUP($A1204,DetailOct,'Data Setup-for-Lookup'!$O$1,FALSE)</f>
        <v>0</v>
      </c>
      <c r="I1204" s="67"/>
      <c r="J1204" s="67">
        <v>0</v>
      </c>
      <c r="K1204" s="67">
        <f>VLOOKUP($A1204,DetailApr,'Data Setup-for-Lookup'!O$1,FALSE)</f>
        <v>0</v>
      </c>
    </row>
    <row r="1205" spans="1:11" ht="15.75" x14ac:dyDescent="0.3">
      <c r="A1205" t="s">
        <v>72</v>
      </c>
      <c r="B1205">
        <v>67</v>
      </c>
      <c r="C1205" t="s">
        <v>136</v>
      </c>
      <c r="D1205" t="s">
        <v>121</v>
      </c>
      <c r="E1205" t="s">
        <v>2</v>
      </c>
      <c r="F1205" t="s">
        <v>134</v>
      </c>
      <c r="G1205" s="67">
        <f>VLOOKUP($A1205,Detail,'Data Setup-for-Lookup'!$P$1,FALSE)</f>
        <v>0</v>
      </c>
      <c r="H1205" s="67">
        <f>VLOOKUP($A1205,DetailOct,'Data Setup-for-Lookup'!$P$1,FALSE)</f>
        <v>0</v>
      </c>
      <c r="I1205" s="67"/>
      <c r="J1205" s="67">
        <v>0</v>
      </c>
      <c r="K1205" s="67">
        <f>VLOOKUP($A1205,DetailApr,'Data Setup-for-Lookup'!P$1,FALSE)</f>
        <v>0</v>
      </c>
    </row>
    <row r="1206" spans="1:11" ht="15.75" x14ac:dyDescent="0.3">
      <c r="A1206" t="s">
        <v>72</v>
      </c>
      <c r="B1206">
        <v>67</v>
      </c>
      <c r="C1206" t="s">
        <v>136</v>
      </c>
      <c r="D1206" t="s">
        <v>121</v>
      </c>
      <c r="E1206" t="s">
        <v>2</v>
      </c>
      <c r="F1206" t="s">
        <v>10</v>
      </c>
      <c r="G1206" s="67">
        <f>VLOOKUP($A1206,Detail,'Data Setup-for-Lookup'!$Q$1,FALSE)</f>
        <v>0</v>
      </c>
      <c r="H1206" s="67">
        <f>VLOOKUP($A1206,DetailOct,'Data Setup-for-Lookup'!$Q$1,FALSE)</f>
        <v>0</v>
      </c>
      <c r="I1206" s="67"/>
      <c r="J1206" s="67">
        <v>0</v>
      </c>
      <c r="K1206" s="67">
        <f>VLOOKUP($A1206,DetailApr,'Data Setup-for-Lookup'!Q$1,FALSE)</f>
        <v>0</v>
      </c>
    </row>
    <row r="1207" spans="1:11" ht="15.75" x14ac:dyDescent="0.3">
      <c r="A1207" t="s">
        <v>72</v>
      </c>
      <c r="B1207">
        <v>67</v>
      </c>
      <c r="C1207" t="s">
        <v>136</v>
      </c>
      <c r="D1207" t="s">
        <v>121</v>
      </c>
      <c r="E1207" t="s">
        <v>135</v>
      </c>
      <c r="F1207" t="s">
        <v>123</v>
      </c>
      <c r="G1207" s="67">
        <f>VLOOKUP($A1207,Detail,'Data Setup-for-Lookup'!$R$1,FALSE)</f>
        <v>1673.25</v>
      </c>
      <c r="H1207" s="67">
        <f>VLOOKUP($A1207,DetailOct,'Data Setup-for-Lookup'!$R$1,FALSE)</f>
        <v>645</v>
      </c>
      <c r="I1207" s="67"/>
      <c r="J1207" s="67">
        <v>0</v>
      </c>
      <c r="K1207" s="67">
        <f>VLOOKUP($A1207,DetailApr,'Data Setup-for-Lookup'!R$1,FALSE)</f>
        <v>2655</v>
      </c>
    </row>
    <row r="1208" spans="1:11" ht="15.75" x14ac:dyDescent="0.3">
      <c r="A1208" t="s">
        <v>72</v>
      </c>
      <c r="B1208">
        <v>67</v>
      </c>
      <c r="C1208" t="s">
        <v>136</v>
      </c>
      <c r="D1208" t="s">
        <v>186</v>
      </c>
      <c r="E1208" t="s">
        <v>187</v>
      </c>
      <c r="F1208" t="s">
        <v>123</v>
      </c>
      <c r="G1208" s="67">
        <f>VLOOKUP($A1208,Detail,'Data Setup-for-Lookup'!$S$1,FALSE)</f>
        <v>9778.4599999999991</v>
      </c>
      <c r="H1208" s="67">
        <f>VLOOKUP($A1208,DetailOct,'Data Setup-for-Lookup'!$S$1,FALSE)</f>
        <v>9066.2000000000007</v>
      </c>
      <c r="I1208" s="67">
        <f>VLOOKUP($A1208,DetailJan,'Data Setup-for-Lookup'!$S$1,FALSE)</f>
        <v>13058.66</v>
      </c>
      <c r="J1208" s="67">
        <f>VLOOKUP($A1208,DetailApr,'Data Setup-for-Lookup'!$S$1,FALSE)</f>
        <v>10212.266342558627</v>
      </c>
      <c r="K1208" s="67">
        <f>VLOOKUP($A1208,DetailApr,'Data Setup-for-Lookup'!S$1,FALSE)</f>
        <v>10212.266342558627</v>
      </c>
    </row>
  </sheetData>
  <autoFilter ref="A2:AC1208" xr:uid="{00000000-0009-0000-0000-000003000000}"/>
  <mergeCells count="1">
    <mergeCell ref="I1:J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69"/>
  <sheetViews>
    <sheetView zoomScale="70" zoomScaleNormal="70" workbookViewId="0">
      <pane xSplit="1" ySplit="2" topLeftCell="B3" activePane="bottomRight" state="frozen"/>
      <selection pane="topRight" activeCell="B1" sqref="B1"/>
      <selection pane="bottomLeft" activeCell="A2" sqref="A2"/>
      <selection pane="bottomRight" activeCell="B3" sqref="B3"/>
    </sheetView>
  </sheetViews>
  <sheetFormatPr defaultRowHeight="15.75" x14ac:dyDescent="0.3"/>
  <cols>
    <col min="1" max="1" width="14.88671875" customWidth="1"/>
    <col min="2" max="2" width="14.77734375" customWidth="1"/>
    <col min="3" max="3" width="20.5546875" bestFit="1" customWidth="1"/>
    <col min="4" max="4" width="20.33203125" bestFit="1" customWidth="1"/>
    <col min="5" max="5" width="20.88671875" bestFit="1" customWidth="1"/>
    <col min="6" max="6" width="18.77734375" bestFit="1" customWidth="1"/>
    <col min="7" max="8" width="19.109375" bestFit="1" customWidth="1"/>
    <col min="9" max="9" width="19.88671875" bestFit="1" customWidth="1"/>
    <col min="10" max="11" width="18.21875" bestFit="1" customWidth="1"/>
    <col min="12" max="12" width="19" bestFit="1" customWidth="1"/>
    <col min="13" max="13" width="10.88671875" customWidth="1"/>
    <col min="14" max="14" width="15.44140625" customWidth="1"/>
    <col min="15" max="15" width="12.5546875" customWidth="1"/>
    <col min="16" max="16" width="9.6640625" bestFit="1" customWidth="1"/>
    <col min="17" max="17" width="10.5546875" bestFit="1" customWidth="1"/>
    <col min="18" max="18" width="13" bestFit="1" customWidth="1"/>
    <col min="19" max="19" width="12" bestFit="1" customWidth="1"/>
    <col min="20" max="20" width="10.88671875" customWidth="1"/>
  </cols>
  <sheetData>
    <row r="1" spans="1:19" x14ac:dyDescent="0.3">
      <c r="A1">
        <v>1</v>
      </c>
      <c r="B1">
        <v>2</v>
      </c>
      <c r="C1">
        <v>3</v>
      </c>
      <c r="D1">
        <v>4</v>
      </c>
      <c r="E1">
        <v>5</v>
      </c>
      <c r="F1">
        <v>6</v>
      </c>
      <c r="G1">
        <v>7</v>
      </c>
      <c r="H1">
        <v>8</v>
      </c>
      <c r="I1">
        <v>9</v>
      </c>
      <c r="J1">
        <v>10</v>
      </c>
      <c r="K1">
        <v>11</v>
      </c>
      <c r="L1">
        <v>12</v>
      </c>
      <c r="M1">
        <v>13</v>
      </c>
      <c r="N1">
        <v>14</v>
      </c>
      <c r="O1">
        <v>15</v>
      </c>
      <c r="P1">
        <v>16</v>
      </c>
      <c r="Q1">
        <v>17</v>
      </c>
      <c r="R1">
        <v>18</v>
      </c>
      <c r="S1">
        <v>19</v>
      </c>
    </row>
    <row r="2" spans="1:19" x14ac:dyDescent="0.3">
      <c r="A2" t="s">
        <v>217</v>
      </c>
      <c r="B2" t="s">
        <v>220</v>
      </c>
      <c r="C2" t="s">
        <v>221</v>
      </c>
      <c r="D2" t="s">
        <v>222</v>
      </c>
      <c r="E2" t="s">
        <v>223</v>
      </c>
      <c r="F2" t="s">
        <v>224</v>
      </c>
      <c r="G2" t="s">
        <v>225</v>
      </c>
      <c r="H2" t="s">
        <v>226</v>
      </c>
      <c r="I2" t="s">
        <v>227</v>
      </c>
      <c r="J2" t="s">
        <v>228</v>
      </c>
      <c r="K2" t="s">
        <v>229</v>
      </c>
      <c r="L2" t="s">
        <v>230</v>
      </c>
      <c r="M2" t="s">
        <v>7</v>
      </c>
      <c r="N2" t="s">
        <v>8</v>
      </c>
      <c r="O2" t="s">
        <v>9</v>
      </c>
      <c r="P2" t="s">
        <v>75</v>
      </c>
      <c r="Q2" t="s">
        <v>231</v>
      </c>
      <c r="R2" t="s">
        <v>232</v>
      </c>
      <c r="S2" t="s">
        <v>233</v>
      </c>
    </row>
    <row r="3" spans="1:19" x14ac:dyDescent="0.3">
      <c r="A3" t="s">
        <v>14</v>
      </c>
      <c r="B3" s="93">
        <v>30915.48</v>
      </c>
      <c r="C3" s="93">
        <v>2558.8200000000002</v>
      </c>
      <c r="D3" s="93">
        <v>373.59</v>
      </c>
      <c r="E3" s="93">
        <v>119.83</v>
      </c>
      <c r="F3" s="93">
        <v>0</v>
      </c>
      <c r="G3" s="93">
        <v>11280</v>
      </c>
      <c r="H3" s="93">
        <v>1800</v>
      </c>
      <c r="I3" s="93">
        <v>0</v>
      </c>
      <c r="J3" s="93">
        <v>0</v>
      </c>
      <c r="K3" s="93">
        <v>0</v>
      </c>
      <c r="L3" s="93">
        <v>0</v>
      </c>
      <c r="M3" s="93">
        <v>0</v>
      </c>
      <c r="N3" s="93">
        <v>3498.11</v>
      </c>
      <c r="O3" s="93">
        <v>132.79</v>
      </c>
      <c r="P3" s="93">
        <v>0</v>
      </c>
      <c r="Q3" s="93">
        <v>0</v>
      </c>
      <c r="R3" s="93">
        <v>16710.900000000001</v>
      </c>
      <c r="S3" s="93">
        <f>VLOOKUP($A3,JACFunding,JACFunding!$E$1,FALSE)</f>
        <v>49388.515074227565</v>
      </c>
    </row>
    <row r="4" spans="1:19" x14ac:dyDescent="0.3">
      <c r="A4" t="s">
        <v>15</v>
      </c>
      <c r="B4" s="93">
        <v>5840.89</v>
      </c>
      <c r="C4" s="93">
        <v>95.5</v>
      </c>
      <c r="D4" s="93">
        <v>0</v>
      </c>
      <c r="E4" s="93">
        <v>173.86</v>
      </c>
      <c r="F4" s="93">
        <v>426</v>
      </c>
      <c r="G4" s="93">
        <v>2865</v>
      </c>
      <c r="H4" s="93">
        <v>0</v>
      </c>
      <c r="I4" s="93">
        <v>0</v>
      </c>
      <c r="J4" s="93">
        <v>0</v>
      </c>
      <c r="K4" s="93">
        <v>0</v>
      </c>
      <c r="L4" s="93">
        <v>0</v>
      </c>
      <c r="M4" s="93">
        <v>0</v>
      </c>
      <c r="N4" s="93">
        <v>212.24</v>
      </c>
      <c r="O4" s="93">
        <v>0</v>
      </c>
      <c r="P4" s="93">
        <v>0</v>
      </c>
      <c r="Q4" s="93">
        <v>0</v>
      </c>
      <c r="R4" s="93">
        <v>3077.24</v>
      </c>
      <c r="S4" s="93">
        <f>VLOOKUP($A4,JACFunding,JACFunding!$E$1,FALSE)</f>
        <v>0</v>
      </c>
    </row>
    <row r="5" spans="1:19" x14ac:dyDescent="0.3">
      <c r="A5" t="s">
        <v>16</v>
      </c>
      <c r="B5" s="93">
        <v>20187.580000000002</v>
      </c>
      <c r="C5" s="93">
        <v>2271.64</v>
      </c>
      <c r="D5" s="93">
        <v>9800</v>
      </c>
      <c r="E5" s="93">
        <v>0</v>
      </c>
      <c r="F5" s="93">
        <v>0</v>
      </c>
      <c r="G5" s="93">
        <v>10095</v>
      </c>
      <c r="H5" s="93">
        <v>0</v>
      </c>
      <c r="I5" s="93">
        <v>0</v>
      </c>
      <c r="J5" s="93">
        <v>630</v>
      </c>
      <c r="K5" s="93">
        <v>0</v>
      </c>
      <c r="L5" s="93">
        <v>0</v>
      </c>
      <c r="M5" s="93">
        <v>0</v>
      </c>
      <c r="N5" s="93">
        <v>0</v>
      </c>
      <c r="O5" s="93">
        <v>0</v>
      </c>
      <c r="P5" s="93">
        <v>0</v>
      </c>
      <c r="Q5" s="93">
        <v>0</v>
      </c>
      <c r="R5" s="93">
        <v>10725</v>
      </c>
      <c r="S5" s="93">
        <f>VLOOKUP($A5,JACFunding,JACFunding!$E$1,FALSE)</f>
        <v>51041.150991048838</v>
      </c>
    </row>
    <row r="6" spans="1:19" x14ac:dyDescent="0.3">
      <c r="A6" t="s">
        <v>74</v>
      </c>
      <c r="B6" s="93">
        <v>2715.74</v>
      </c>
      <c r="C6" s="93">
        <v>441.41</v>
      </c>
      <c r="D6" s="93">
        <v>0</v>
      </c>
      <c r="E6" s="93">
        <v>0</v>
      </c>
      <c r="F6" s="93">
        <v>0</v>
      </c>
      <c r="G6" s="93">
        <v>3150</v>
      </c>
      <c r="H6" s="93">
        <v>0</v>
      </c>
      <c r="I6" s="93">
        <v>0</v>
      </c>
      <c r="J6" s="93">
        <v>0</v>
      </c>
      <c r="K6" s="93">
        <v>0</v>
      </c>
      <c r="L6" s="93">
        <v>0</v>
      </c>
      <c r="M6" s="93">
        <v>0</v>
      </c>
      <c r="N6" s="93">
        <v>431.39</v>
      </c>
      <c r="O6" s="93">
        <v>0</v>
      </c>
      <c r="P6" s="93">
        <v>0</v>
      </c>
      <c r="Q6" s="93">
        <v>0</v>
      </c>
      <c r="R6" s="93">
        <v>3581.39</v>
      </c>
      <c r="S6" s="93">
        <f>VLOOKUP($A6,JACFunding,JACFunding!$E$1,FALSE)</f>
        <v>2576.9786639056028</v>
      </c>
    </row>
    <row r="7" spans="1:19" x14ac:dyDescent="0.3">
      <c r="A7" t="s">
        <v>17</v>
      </c>
      <c r="B7" s="93">
        <v>42973</v>
      </c>
      <c r="C7" s="93">
        <v>6654</v>
      </c>
      <c r="D7" s="93">
        <v>0</v>
      </c>
      <c r="E7" s="93">
        <v>0</v>
      </c>
      <c r="F7" s="93">
        <v>0</v>
      </c>
      <c r="G7" s="93">
        <v>40620</v>
      </c>
      <c r="H7" s="93">
        <v>9150</v>
      </c>
      <c r="I7" s="93">
        <v>0</v>
      </c>
      <c r="J7" s="93">
        <v>0</v>
      </c>
      <c r="K7" s="93">
        <v>0</v>
      </c>
      <c r="L7" s="93">
        <v>0</v>
      </c>
      <c r="M7" s="93">
        <v>0</v>
      </c>
      <c r="N7" s="93">
        <v>568.37</v>
      </c>
      <c r="O7" s="93">
        <v>0</v>
      </c>
      <c r="P7" s="93">
        <v>584.20000000000005</v>
      </c>
      <c r="Q7" s="93">
        <v>0</v>
      </c>
      <c r="R7" s="93">
        <v>50922.57</v>
      </c>
      <c r="S7" s="93">
        <f>VLOOKUP($A7,JACFunding,JACFunding!$E$1,FALSE)</f>
        <v>123764.24143707476</v>
      </c>
    </row>
    <row r="8" spans="1:19" x14ac:dyDescent="0.3">
      <c r="A8" t="s">
        <v>18</v>
      </c>
      <c r="B8" s="93">
        <v>54529.97</v>
      </c>
      <c r="C8" s="93">
        <v>22918.38</v>
      </c>
      <c r="D8" s="93">
        <v>309.89999999999998</v>
      </c>
      <c r="E8" s="93">
        <v>640.08000000000004</v>
      </c>
      <c r="F8" s="93">
        <v>445.19</v>
      </c>
      <c r="G8" s="93">
        <v>62430</v>
      </c>
      <c r="H8" s="93">
        <v>16800</v>
      </c>
      <c r="I8" s="93">
        <v>59685</v>
      </c>
      <c r="J8" s="93">
        <v>0</v>
      </c>
      <c r="K8" s="93">
        <v>3660</v>
      </c>
      <c r="L8" s="93">
        <v>60</v>
      </c>
      <c r="M8" s="93">
        <v>1378.56</v>
      </c>
      <c r="N8" s="93">
        <v>1006.55</v>
      </c>
      <c r="O8" s="93">
        <v>1743.82</v>
      </c>
      <c r="P8" s="93">
        <v>0</v>
      </c>
      <c r="Q8" s="93">
        <v>22013.81</v>
      </c>
      <c r="R8" s="93">
        <v>168777.74</v>
      </c>
      <c r="S8" s="93">
        <f>VLOOKUP($A8,JACFunding,JACFunding!$E$1,FALSE)</f>
        <v>241241.8161227089</v>
      </c>
    </row>
    <row r="9" spans="1:19" x14ac:dyDescent="0.3">
      <c r="A9" t="s">
        <v>19</v>
      </c>
      <c r="B9" s="93">
        <v>1350.3</v>
      </c>
      <c r="C9" s="93">
        <v>100.42</v>
      </c>
      <c r="D9" s="93">
        <v>0</v>
      </c>
      <c r="E9" s="93">
        <v>0</v>
      </c>
      <c r="F9" s="93">
        <v>0</v>
      </c>
      <c r="G9" s="93">
        <v>0</v>
      </c>
      <c r="H9" s="93">
        <v>0</v>
      </c>
      <c r="I9" s="93">
        <v>0</v>
      </c>
      <c r="J9" s="93">
        <v>435</v>
      </c>
      <c r="K9" s="93">
        <v>0</v>
      </c>
      <c r="L9" s="93">
        <v>0</v>
      </c>
      <c r="M9" s="93">
        <v>0</v>
      </c>
      <c r="N9" s="93">
        <v>0</v>
      </c>
      <c r="O9" s="93">
        <v>0</v>
      </c>
      <c r="P9" s="93">
        <v>0</v>
      </c>
      <c r="Q9" s="93">
        <v>0</v>
      </c>
      <c r="R9" s="93">
        <v>435</v>
      </c>
      <c r="S9" s="93">
        <f>VLOOKUP($A9,JACFunding,JACFunding!$E$1,FALSE)</f>
        <v>2559.4255899901505</v>
      </c>
    </row>
    <row r="10" spans="1:19" x14ac:dyDescent="0.3">
      <c r="A10" t="s">
        <v>20</v>
      </c>
      <c r="B10" s="93">
        <v>19263.259999999998</v>
      </c>
      <c r="C10" s="93">
        <v>3674.67</v>
      </c>
      <c r="D10" s="93">
        <v>0</v>
      </c>
      <c r="E10" s="93">
        <v>141.66</v>
      </c>
      <c r="F10" s="93">
        <v>0</v>
      </c>
      <c r="G10" s="93">
        <v>12090</v>
      </c>
      <c r="H10" s="93">
        <v>0</v>
      </c>
      <c r="I10" s="93">
        <v>0</v>
      </c>
      <c r="J10" s="93">
        <v>0</v>
      </c>
      <c r="K10" s="93">
        <v>0</v>
      </c>
      <c r="L10" s="93">
        <v>0</v>
      </c>
      <c r="M10" s="93">
        <v>0</v>
      </c>
      <c r="N10" s="93">
        <v>51</v>
      </c>
      <c r="O10" s="93">
        <v>52.59</v>
      </c>
      <c r="P10" s="93">
        <v>0</v>
      </c>
      <c r="Q10" s="93">
        <v>0</v>
      </c>
      <c r="R10" s="93">
        <v>12193.59</v>
      </c>
      <c r="S10" s="93">
        <f>VLOOKUP($A10,JACFunding,JACFunding!$E$1,FALSE)</f>
        <v>40631.405321588907</v>
      </c>
    </row>
    <row r="11" spans="1:19" x14ac:dyDescent="0.3">
      <c r="A11" t="s">
        <v>21</v>
      </c>
      <c r="B11" s="93">
        <v>11241.42</v>
      </c>
      <c r="C11" s="93">
        <v>1150.46</v>
      </c>
      <c r="D11" s="93">
        <v>174.28</v>
      </c>
      <c r="E11" s="93">
        <v>174.12</v>
      </c>
      <c r="F11" s="93">
        <v>0</v>
      </c>
      <c r="G11" s="93">
        <v>7905</v>
      </c>
      <c r="H11" s="93">
        <v>0</v>
      </c>
      <c r="I11" s="93">
        <v>0</v>
      </c>
      <c r="J11" s="93">
        <v>0</v>
      </c>
      <c r="K11" s="93">
        <v>0</v>
      </c>
      <c r="L11" s="93">
        <v>0</v>
      </c>
      <c r="M11" s="93">
        <v>0</v>
      </c>
      <c r="N11" s="93">
        <v>442</v>
      </c>
      <c r="O11" s="93">
        <v>0</v>
      </c>
      <c r="P11" s="93">
        <v>0</v>
      </c>
      <c r="Q11" s="93">
        <v>0</v>
      </c>
      <c r="R11" s="93">
        <v>8347</v>
      </c>
      <c r="S11" s="93">
        <f>VLOOKUP($A11,JACFunding,JACFunding!$E$1,FALSE)</f>
        <v>20769.256895133218</v>
      </c>
    </row>
    <row r="12" spans="1:19" x14ac:dyDescent="0.3">
      <c r="A12" t="s">
        <v>22</v>
      </c>
      <c r="B12" s="93">
        <v>9120.6</v>
      </c>
      <c r="C12" s="93">
        <v>1521.1</v>
      </c>
      <c r="D12" s="93">
        <v>0</v>
      </c>
      <c r="E12" s="93">
        <v>130.58000000000001</v>
      </c>
      <c r="F12" s="93">
        <v>2212.92</v>
      </c>
      <c r="G12" s="93">
        <v>285</v>
      </c>
      <c r="H12" s="93">
        <v>0</v>
      </c>
      <c r="I12" s="93">
        <v>0</v>
      </c>
      <c r="J12" s="93">
        <v>0</v>
      </c>
      <c r="K12" s="93">
        <v>0</v>
      </c>
      <c r="L12" s="93">
        <v>0</v>
      </c>
      <c r="M12" s="93">
        <v>0</v>
      </c>
      <c r="N12" s="93">
        <v>0</v>
      </c>
      <c r="O12" s="93">
        <v>0</v>
      </c>
      <c r="P12" s="93">
        <v>117.48</v>
      </c>
      <c r="Q12" s="93">
        <v>0</v>
      </c>
      <c r="R12" s="93">
        <v>402.48</v>
      </c>
      <c r="S12" s="93">
        <f>VLOOKUP($A12,JACFunding,JACFunding!$E$1,FALSE)</f>
        <v>12040.568245113851</v>
      </c>
    </row>
    <row r="13" spans="1:19" x14ac:dyDescent="0.3">
      <c r="A13" t="s">
        <v>23</v>
      </c>
      <c r="B13" s="93">
        <v>33445.19</v>
      </c>
      <c r="C13" s="93">
        <v>4922.91</v>
      </c>
      <c r="D13" s="93">
        <v>0</v>
      </c>
      <c r="E13" s="93">
        <v>250.54</v>
      </c>
      <c r="F13" s="93">
        <v>0</v>
      </c>
      <c r="G13" s="93">
        <v>22335</v>
      </c>
      <c r="H13" s="93">
        <v>2550</v>
      </c>
      <c r="I13" s="93">
        <v>0</v>
      </c>
      <c r="J13" s="93">
        <v>0</v>
      </c>
      <c r="K13" s="93">
        <v>0</v>
      </c>
      <c r="L13" s="93">
        <v>0</v>
      </c>
      <c r="M13" s="93">
        <v>0</v>
      </c>
      <c r="N13" s="93">
        <v>833.61</v>
      </c>
      <c r="O13" s="93">
        <v>0</v>
      </c>
      <c r="P13" s="93">
        <v>0</v>
      </c>
      <c r="Q13" s="93">
        <v>0</v>
      </c>
      <c r="R13" s="93">
        <v>25718.61</v>
      </c>
      <c r="S13" s="93">
        <f>VLOOKUP($A13,JACFunding,JACFunding!$E$1,FALSE)</f>
        <v>51087.434302622278</v>
      </c>
    </row>
    <row r="14" spans="1:19" x14ac:dyDescent="0.3">
      <c r="A14" t="s">
        <v>24</v>
      </c>
      <c r="B14" s="93">
        <v>10436.32</v>
      </c>
      <c r="C14" s="93">
        <v>904.2</v>
      </c>
      <c r="D14" s="93">
        <v>12.54</v>
      </c>
      <c r="E14" s="93">
        <v>69.3</v>
      </c>
      <c r="F14" s="93">
        <v>0</v>
      </c>
      <c r="G14" s="93">
        <v>1620</v>
      </c>
      <c r="H14" s="93">
        <v>0</v>
      </c>
      <c r="I14" s="93">
        <v>0</v>
      </c>
      <c r="J14" s="93">
        <v>0</v>
      </c>
      <c r="K14" s="93">
        <v>0</v>
      </c>
      <c r="L14" s="93">
        <v>0</v>
      </c>
      <c r="M14" s="93">
        <v>0</v>
      </c>
      <c r="N14" s="93">
        <v>0</v>
      </c>
      <c r="O14" s="93">
        <v>105.04</v>
      </c>
      <c r="P14" s="93">
        <v>0</v>
      </c>
      <c r="Q14" s="93">
        <v>0</v>
      </c>
      <c r="R14" s="93">
        <v>1725.04</v>
      </c>
      <c r="S14" s="93">
        <f>VLOOKUP($A14,JACFunding,JACFunding!$E$1,FALSE)</f>
        <v>13142.209597355193</v>
      </c>
    </row>
    <row r="15" spans="1:19" x14ac:dyDescent="0.3">
      <c r="A15" t="s">
        <v>73</v>
      </c>
      <c r="B15" s="93">
        <v>168963.43</v>
      </c>
      <c r="C15" s="93">
        <v>31950.05</v>
      </c>
      <c r="D15" s="93">
        <v>0</v>
      </c>
      <c r="E15" s="93">
        <v>2163.5500000000002</v>
      </c>
      <c r="F15" s="93">
        <v>1004.81</v>
      </c>
      <c r="G15" s="93">
        <v>0</v>
      </c>
      <c r="H15" s="93">
        <v>0</v>
      </c>
      <c r="I15" s="93">
        <v>74940</v>
      </c>
      <c r="J15" s="93">
        <v>0</v>
      </c>
      <c r="K15" s="93">
        <v>0</v>
      </c>
      <c r="L15" s="93">
        <v>0</v>
      </c>
      <c r="M15" s="93">
        <v>0</v>
      </c>
      <c r="N15" s="93">
        <v>3129.71</v>
      </c>
      <c r="O15" s="93">
        <v>0</v>
      </c>
      <c r="P15" s="93">
        <v>0</v>
      </c>
      <c r="Q15" s="93">
        <v>0</v>
      </c>
      <c r="R15" s="93">
        <v>78069.710000000006</v>
      </c>
      <c r="S15" s="93">
        <f>VLOOKUP($A15,JACFunding,JACFunding!$E$1,FALSE)</f>
        <v>264233.31922485429</v>
      </c>
    </row>
    <row r="16" spans="1:19" x14ac:dyDescent="0.3">
      <c r="A16" t="s">
        <v>218</v>
      </c>
      <c r="B16" s="93">
        <v>3764.8</v>
      </c>
      <c r="C16" s="93">
        <v>423</v>
      </c>
      <c r="D16" s="93">
        <v>135</v>
      </c>
      <c r="E16" s="93">
        <v>63</v>
      </c>
      <c r="F16" s="93">
        <v>0</v>
      </c>
      <c r="G16" s="93">
        <v>915</v>
      </c>
      <c r="H16" s="93">
        <v>750</v>
      </c>
      <c r="I16" s="93">
        <v>300</v>
      </c>
      <c r="J16" s="93">
        <v>0</v>
      </c>
      <c r="K16" s="93">
        <v>0</v>
      </c>
      <c r="L16" s="93">
        <v>0</v>
      </c>
      <c r="M16" s="93">
        <v>28.95</v>
      </c>
      <c r="N16" s="93">
        <v>0</v>
      </c>
      <c r="O16" s="93">
        <v>0</v>
      </c>
      <c r="P16" s="93">
        <v>0</v>
      </c>
      <c r="Q16" s="93">
        <v>0</v>
      </c>
      <c r="R16" s="93">
        <v>1993.95</v>
      </c>
      <c r="S16" s="93">
        <f>VLOOKUP($A16,JACFunding,JACFunding!$E$1,FALSE)</f>
        <v>3928.9517741937889</v>
      </c>
    </row>
    <row r="17" spans="1:19" x14ac:dyDescent="0.3">
      <c r="A17" t="s">
        <v>25</v>
      </c>
      <c r="B17" s="93">
        <v>3156.48</v>
      </c>
      <c r="C17" s="93">
        <v>654.64</v>
      </c>
      <c r="D17" s="93">
        <v>0</v>
      </c>
      <c r="E17" s="93">
        <v>31.89</v>
      </c>
      <c r="F17" s="93">
        <v>0</v>
      </c>
      <c r="G17" s="93">
        <v>0</v>
      </c>
      <c r="H17" s="93">
        <v>0</v>
      </c>
      <c r="I17" s="93">
        <v>0</v>
      </c>
      <c r="J17" s="93">
        <v>0</v>
      </c>
      <c r="K17" s="93">
        <v>0</v>
      </c>
      <c r="L17" s="93">
        <v>0</v>
      </c>
      <c r="M17" s="93">
        <v>0</v>
      </c>
      <c r="N17" s="93">
        <v>0</v>
      </c>
      <c r="O17" s="93">
        <v>0</v>
      </c>
      <c r="P17" s="93">
        <v>0</v>
      </c>
      <c r="Q17" s="93">
        <v>0</v>
      </c>
      <c r="R17" s="93">
        <v>0</v>
      </c>
      <c r="S17" s="93">
        <f>VLOOKUP($A17,JACFunding,JACFunding!$E$1,FALSE)</f>
        <v>5524.9386951756514</v>
      </c>
    </row>
    <row r="18" spans="1:19" x14ac:dyDescent="0.3">
      <c r="A18" t="s">
        <v>26</v>
      </c>
      <c r="B18" s="93">
        <v>65716.42</v>
      </c>
      <c r="C18" s="93">
        <v>10078.540000000001</v>
      </c>
      <c r="D18" s="93">
        <v>0</v>
      </c>
      <c r="E18" s="93">
        <v>1112.26</v>
      </c>
      <c r="F18" s="93">
        <v>0</v>
      </c>
      <c r="G18" s="93">
        <v>32880</v>
      </c>
      <c r="H18" s="93">
        <v>7920</v>
      </c>
      <c r="I18" s="93">
        <v>0</v>
      </c>
      <c r="J18" s="93">
        <v>0</v>
      </c>
      <c r="K18" s="93">
        <v>120</v>
      </c>
      <c r="L18" s="93">
        <v>0</v>
      </c>
      <c r="M18" s="93">
        <v>0</v>
      </c>
      <c r="N18" s="93">
        <v>129.63</v>
      </c>
      <c r="O18" s="93">
        <v>197.52</v>
      </c>
      <c r="P18" s="93">
        <v>0</v>
      </c>
      <c r="Q18" s="93">
        <v>0</v>
      </c>
      <c r="R18" s="93">
        <v>41247.15</v>
      </c>
      <c r="S18" s="93">
        <f>VLOOKUP($A18,JACFunding,JACFunding!$E$1,FALSE)</f>
        <v>139604.32081940211</v>
      </c>
    </row>
    <row r="19" spans="1:19" x14ac:dyDescent="0.3">
      <c r="A19" t="s">
        <v>27</v>
      </c>
      <c r="B19" s="93">
        <v>31313.96</v>
      </c>
      <c r="C19" s="93">
        <v>3973.61</v>
      </c>
      <c r="D19" s="93">
        <v>519.87</v>
      </c>
      <c r="E19" s="93">
        <v>1023.19</v>
      </c>
      <c r="F19" s="93">
        <v>3039</v>
      </c>
      <c r="G19" s="93">
        <v>20940</v>
      </c>
      <c r="H19" s="93">
        <v>1470</v>
      </c>
      <c r="I19" s="93">
        <v>0</v>
      </c>
      <c r="J19" s="93">
        <v>0</v>
      </c>
      <c r="K19" s="93">
        <v>2820</v>
      </c>
      <c r="L19" s="93">
        <v>0</v>
      </c>
      <c r="M19" s="93">
        <v>0</v>
      </c>
      <c r="N19" s="93">
        <v>3264.02</v>
      </c>
      <c r="O19" s="93">
        <v>331.36</v>
      </c>
      <c r="P19" s="93">
        <v>0</v>
      </c>
      <c r="Q19" s="93">
        <v>0</v>
      </c>
      <c r="R19" s="93">
        <v>28825.38</v>
      </c>
      <c r="S19" s="93">
        <f>VLOOKUP($A19,JACFunding,JACFunding!$E$1,FALSE)</f>
        <v>69949.559860335052</v>
      </c>
    </row>
    <row r="20" spans="1:19" x14ac:dyDescent="0.3">
      <c r="A20" t="s">
        <v>28</v>
      </c>
      <c r="B20" s="93">
        <v>10759.24</v>
      </c>
      <c r="C20" s="93">
        <v>568.5</v>
      </c>
      <c r="D20" s="93">
        <v>0</v>
      </c>
      <c r="E20" s="93">
        <v>0</v>
      </c>
      <c r="F20" s="93">
        <v>0</v>
      </c>
      <c r="G20" s="93">
        <v>2415</v>
      </c>
      <c r="H20" s="93">
        <v>480</v>
      </c>
      <c r="I20" s="93">
        <v>1290</v>
      </c>
      <c r="J20" s="93">
        <v>0</v>
      </c>
      <c r="K20" s="93">
        <v>0</v>
      </c>
      <c r="L20" s="93">
        <v>0</v>
      </c>
      <c r="M20" s="93">
        <v>0</v>
      </c>
      <c r="N20" s="93">
        <v>0</v>
      </c>
      <c r="O20" s="93">
        <v>0</v>
      </c>
      <c r="P20" s="93">
        <v>0</v>
      </c>
      <c r="Q20" s="93">
        <v>0</v>
      </c>
      <c r="R20" s="93">
        <v>4185</v>
      </c>
      <c r="S20" s="93">
        <f>VLOOKUP($A20,JACFunding,JACFunding!$E$1,FALSE)</f>
        <v>15073.39550497347</v>
      </c>
    </row>
    <row r="21" spans="1:19" x14ac:dyDescent="0.3">
      <c r="A21" t="s">
        <v>29</v>
      </c>
      <c r="B21" s="93">
        <v>2538.35</v>
      </c>
      <c r="C21" s="93">
        <v>541.91</v>
      </c>
      <c r="D21" s="93">
        <v>0</v>
      </c>
      <c r="E21" s="93">
        <v>0</v>
      </c>
      <c r="F21" s="93">
        <v>0</v>
      </c>
      <c r="G21" s="93">
        <v>930</v>
      </c>
      <c r="H21" s="93">
        <v>0</v>
      </c>
      <c r="I21" s="93">
        <v>0</v>
      </c>
      <c r="J21" s="93">
        <v>0</v>
      </c>
      <c r="K21" s="93">
        <v>0</v>
      </c>
      <c r="L21" s="93">
        <v>0</v>
      </c>
      <c r="M21" s="93">
        <v>0</v>
      </c>
      <c r="N21" s="93">
        <v>0</v>
      </c>
      <c r="O21" s="93">
        <v>0</v>
      </c>
      <c r="P21" s="93">
        <v>0</v>
      </c>
      <c r="Q21" s="93">
        <v>0</v>
      </c>
      <c r="R21" s="93">
        <v>930</v>
      </c>
      <c r="S21" s="93">
        <f>VLOOKUP($A21,JACFunding,JACFunding!$E$1,FALSE)</f>
        <v>2932.0395767776631</v>
      </c>
    </row>
    <row r="22" spans="1:19" x14ac:dyDescent="0.3">
      <c r="A22" t="s">
        <v>30</v>
      </c>
      <c r="B22" s="93">
        <v>9042.68</v>
      </c>
      <c r="C22" s="93">
        <v>1218.57</v>
      </c>
      <c r="D22" s="93">
        <v>0</v>
      </c>
      <c r="E22" s="93">
        <v>13.54</v>
      </c>
      <c r="F22" s="93">
        <v>103.35</v>
      </c>
      <c r="G22" s="93">
        <v>3210</v>
      </c>
      <c r="H22" s="93">
        <v>1590</v>
      </c>
      <c r="I22" s="93">
        <v>0</v>
      </c>
      <c r="J22" s="93">
        <v>0</v>
      </c>
      <c r="K22" s="93">
        <v>0</v>
      </c>
      <c r="L22" s="93">
        <v>0</v>
      </c>
      <c r="M22" s="93">
        <v>0</v>
      </c>
      <c r="N22" s="93">
        <v>0</v>
      </c>
      <c r="O22" s="93">
        <v>0</v>
      </c>
      <c r="P22" s="93">
        <v>0</v>
      </c>
      <c r="Q22" s="93">
        <v>0</v>
      </c>
      <c r="R22" s="93">
        <v>4800</v>
      </c>
      <c r="S22" s="93">
        <f>VLOOKUP($A22,JACFunding,JACFunding!$E$1,FALSE)</f>
        <v>7938.838965703847</v>
      </c>
    </row>
    <row r="23" spans="1:19" x14ac:dyDescent="0.3">
      <c r="A23" t="s">
        <v>31</v>
      </c>
      <c r="B23" s="93">
        <v>581.53</v>
      </c>
      <c r="C23" s="93">
        <v>163.55000000000001</v>
      </c>
      <c r="D23" s="93">
        <v>0</v>
      </c>
      <c r="E23" s="93">
        <v>10.94</v>
      </c>
      <c r="F23" s="93">
        <v>4.58</v>
      </c>
      <c r="G23" s="93">
        <v>0</v>
      </c>
      <c r="H23" s="93">
        <v>0</v>
      </c>
      <c r="I23" s="93">
        <v>0</v>
      </c>
      <c r="J23" s="93">
        <v>240</v>
      </c>
      <c r="K23" s="93">
        <v>0</v>
      </c>
      <c r="L23" s="93">
        <v>0</v>
      </c>
      <c r="M23" s="93">
        <v>0</v>
      </c>
      <c r="N23" s="93">
        <v>0</v>
      </c>
      <c r="O23" s="93">
        <v>0</v>
      </c>
      <c r="P23" s="93">
        <v>0</v>
      </c>
      <c r="Q23" s="93">
        <v>0</v>
      </c>
      <c r="R23" s="93">
        <v>240</v>
      </c>
      <c r="S23" s="93">
        <f>VLOOKUP($A23,JACFunding,JACFunding!$E$1,FALSE)</f>
        <v>1432.3482203468343</v>
      </c>
    </row>
    <row r="24" spans="1:19" x14ac:dyDescent="0.3">
      <c r="A24" t="s">
        <v>32</v>
      </c>
      <c r="B24" s="93">
        <v>4107.7700000000004</v>
      </c>
      <c r="C24" s="93">
        <v>568.21</v>
      </c>
      <c r="D24" s="93">
        <v>0</v>
      </c>
      <c r="E24" s="93">
        <v>0</v>
      </c>
      <c r="F24" s="93">
        <v>0</v>
      </c>
      <c r="G24" s="93">
        <v>225</v>
      </c>
      <c r="H24" s="93">
        <v>0</v>
      </c>
      <c r="I24" s="93">
        <v>0</v>
      </c>
      <c r="J24" s="93">
        <v>0</v>
      </c>
      <c r="K24" s="93">
        <v>0</v>
      </c>
      <c r="L24" s="93">
        <v>0</v>
      </c>
      <c r="M24" s="93">
        <v>0</v>
      </c>
      <c r="N24" s="93">
        <v>0</v>
      </c>
      <c r="O24" s="93">
        <v>0</v>
      </c>
      <c r="P24" s="93">
        <v>0</v>
      </c>
      <c r="Q24" s="93">
        <v>0</v>
      </c>
      <c r="R24" s="93">
        <v>225</v>
      </c>
      <c r="S24" s="93">
        <f>VLOOKUP($A24,JACFunding,JACFunding!$E$1,FALSE)</f>
        <v>6391.6084366049154</v>
      </c>
    </row>
    <row r="25" spans="1:19" x14ac:dyDescent="0.3">
      <c r="A25" t="s">
        <v>33</v>
      </c>
      <c r="B25" s="93">
        <v>3635.42</v>
      </c>
      <c r="C25" s="93">
        <v>47</v>
      </c>
      <c r="D25" s="93">
        <v>0</v>
      </c>
      <c r="E25" s="93">
        <v>49.72</v>
      </c>
      <c r="F25" s="93">
        <v>106.37</v>
      </c>
      <c r="G25" s="93">
        <v>435</v>
      </c>
      <c r="H25" s="93">
        <v>0</v>
      </c>
      <c r="I25" s="93">
        <v>0</v>
      </c>
      <c r="J25" s="93">
        <v>0</v>
      </c>
      <c r="K25" s="93">
        <v>0</v>
      </c>
      <c r="L25" s="93">
        <v>0</v>
      </c>
      <c r="M25" s="93">
        <v>0</v>
      </c>
      <c r="N25" s="93">
        <v>0</v>
      </c>
      <c r="O25" s="93">
        <v>0</v>
      </c>
      <c r="P25" s="93">
        <v>0</v>
      </c>
      <c r="Q25" s="93">
        <v>0</v>
      </c>
      <c r="R25" s="93">
        <v>435</v>
      </c>
      <c r="S25" s="93">
        <f>VLOOKUP($A25,JACFunding,JACFunding!$E$1,FALSE)</f>
        <v>4006.390101384909</v>
      </c>
    </row>
    <row r="26" spans="1:19" x14ac:dyDescent="0.3">
      <c r="A26" t="s">
        <v>34</v>
      </c>
      <c r="B26" s="93">
        <v>930.96</v>
      </c>
      <c r="C26" s="93">
        <v>325</v>
      </c>
      <c r="D26" s="93">
        <v>650</v>
      </c>
      <c r="E26" s="93">
        <v>36.44</v>
      </c>
      <c r="F26" s="93">
        <v>0</v>
      </c>
      <c r="G26" s="93">
        <v>0</v>
      </c>
      <c r="H26" s="93">
        <v>0</v>
      </c>
      <c r="I26" s="93">
        <v>0</v>
      </c>
      <c r="J26" s="93">
        <v>0</v>
      </c>
      <c r="K26" s="93">
        <v>0</v>
      </c>
      <c r="L26" s="93">
        <v>0</v>
      </c>
      <c r="M26" s="93">
        <v>0</v>
      </c>
      <c r="N26" s="93">
        <v>0</v>
      </c>
      <c r="O26" s="93">
        <v>0</v>
      </c>
      <c r="P26" s="93">
        <v>0</v>
      </c>
      <c r="Q26" s="93">
        <v>0</v>
      </c>
      <c r="R26" s="93">
        <v>0</v>
      </c>
      <c r="S26" s="93">
        <f>VLOOKUP($A26,JACFunding,JACFunding!$E$1,FALSE)</f>
        <v>0</v>
      </c>
    </row>
    <row r="27" spans="1:19" x14ac:dyDescent="0.3">
      <c r="A27" t="s">
        <v>35</v>
      </c>
      <c r="B27" s="93">
        <v>7177.28</v>
      </c>
      <c r="C27" s="93">
        <v>611.25</v>
      </c>
      <c r="D27" s="93">
        <v>147.18</v>
      </c>
      <c r="E27" s="93">
        <v>32</v>
      </c>
      <c r="F27" s="93">
        <v>0</v>
      </c>
      <c r="G27" s="93">
        <v>540</v>
      </c>
      <c r="H27" s="93">
        <v>0</v>
      </c>
      <c r="I27" s="93">
        <v>0</v>
      </c>
      <c r="J27" s="93">
        <v>720</v>
      </c>
      <c r="K27" s="93">
        <v>0</v>
      </c>
      <c r="L27" s="93">
        <v>0</v>
      </c>
      <c r="M27" s="93">
        <v>0</v>
      </c>
      <c r="N27" s="93">
        <v>0</v>
      </c>
      <c r="O27" s="93">
        <v>0</v>
      </c>
      <c r="P27" s="93">
        <v>0</v>
      </c>
      <c r="Q27" s="93">
        <v>0</v>
      </c>
      <c r="R27" s="93">
        <v>1260</v>
      </c>
      <c r="S27" s="93">
        <f>VLOOKUP($A27,JACFunding,JACFunding!$E$1,FALSE)</f>
        <v>14558.473135220338</v>
      </c>
    </row>
    <row r="28" spans="1:19" x14ac:dyDescent="0.3">
      <c r="A28" t="s">
        <v>36</v>
      </c>
      <c r="B28" s="93">
        <v>9447.08</v>
      </c>
      <c r="C28" s="93">
        <v>2235</v>
      </c>
      <c r="D28" s="93">
        <v>88.04</v>
      </c>
      <c r="E28" s="93">
        <v>112.8</v>
      </c>
      <c r="F28" s="93">
        <v>0</v>
      </c>
      <c r="G28" s="93">
        <v>3285</v>
      </c>
      <c r="H28" s="93">
        <v>0</v>
      </c>
      <c r="I28" s="93">
        <v>0</v>
      </c>
      <c r="J28" s="93">
        <v>0</v>
      </c>
      <c r="K28" s="93">
        <v>0</v>
      </c>
      <c r="L28" s="93">
        <v>0</v>
      </c>
      <c r="M28" s="93">
        <v>0</v>
      </c>
      <c r="N28" s="93">
        <v>0</v>
      </c>
      <c r="O28" s="93">
        <v>0</v>
      </c>
      <c r="P28" s="93">
        <v>0</v>
      </c>
      <c r="Q28" s="93">
        <v>0</v>
      </c>
      <c r="R28" s="93">
        <v>3285</v>
      </c>
      <c r="S28" s="93">
        <f>VLOOKUP($A28,JACFunding,JACFunding!$E$1,FALSE)</f>
        <v>12147.81878259836</v>
      </c>
    </row>
    <row r="29" spans="1:19" x14ac:dyDescent="0.3">
      <c r="A29" t="s">
        <v>37</v>
      </c>
      <c r="B29" s="93">
        <v>20916.04</v>
      </c>
      <c r="C29" s="93">
        <v>4972.1400000000003</v>
      </c>
      <c r="D29" s="93">
        <v>136.38</v>
      </c>
      <c r="E29" s="93">
        <v>2541.4299999999998</v>
      </c>
      <c r="F29" s="93">
        <v>0</v>
      </c>
      <c r="G29" s="93">
        <v>7065</v>
      </c>
      <c r="H29" s="93">
        <v>0</v>
      </c>
      <c r="I29" s="93">
        <v>0</v>
      </c>
      <c r="J29" s="93">
        <v>360</v>
      </c>
      <c r="K29" s="93">
        <v>0</v>
      </c>
      <c r="L29" s="93">
        <v>0</v>
      </c>
      <c r="M29" s="93">
        <v>0</v>
      </c>
      <c r="N29" s="93">
        <v>804</v>
      </c>
      <c r="O29" s="93">
        <v>0</v>
      </c>
      <c r="P29" s="93">
        <v>0</v>
      </c>
      <c r="Q29" s="93">
        <v>0</v>
      </c>
      <c r="R29" s="93">
        <v>8229</v>
      </c>
      <c r="S29" s="93">
        <f>VLOOKUP($A29,JACFunding,JACFunding!$E$1,FALSE)</f>
        <v>30435.136717282337</v>
      </c>
    </row>
    <row r="30" spans="1:19" x14ac:dyDescent="0.3">
      <c r="A30" t="s">
        <v>38</v>
      </c>
      <c r="B30" s="93">
        <v>15004.18</v>
      </c>
      <c r="C30" s="93">
        <v>1613.3</v>
      </c>
      <c r="D30" s="93">
        <v>152.88999999999999</v>
      </c>
      <c r="E30" s="93">
        <v>182.41</v>
      </c>
      <c r="F30" s="93">
        <v>304.08</v>
      </c>
      <c r="G30" s="93">
        <v>1500</v>
      </c>
      <c r="H30" s="93">
        <v>0</v>
      </c>
      <c r="I30" s="93">
        <v>0</v>
      </c>
      <c r="J30" s="93">
        <v>645</v>
      </c>
      <c r="K30" s="93">
        <v>0</v>
      </c>
      <c r="L30" s="93">
        <v>0</v>
      </c>
      <c r="M30" s="93">
        <v>0</v>
      </c>
      <c r="N30" s="93">
        <v>0</v>
      </c>
      <c r="O30" s="93">
        <v>0</v>
      </c>
      <c r="P30" s="93">
        <v>467.46</v>
      </c>
      <c r="Q30" s="93">
        <v>0</v>
      </c>
      <c r="R30" s="93">
        <v>2612.46</v>
      </c>
      <c r="S30" s="93">
        <f>VLOOKUP($A30,JACFunding,JACFunding!$E$1,FALSE)</f>
        <v>12522.104030688773</v>
      </c>
    </row>
    <row r="31" spans="1:19" x14ac:dyDescent="0.3">
      <c r="A31" t="s">
        <v>39</v>
      </c>
      <c r="B31" s="93">
        <v>41081</v>
      </c>
      <c r="C31" s="93">
        <v>10925</v>
      </c>
      <c r="D31" s="93">
        <v>4122</v>
      </c>
      <c r="E31" s="93">
        <v>1157</v>
      </c>
      <c r="F31" s="93">
        <v>0</v>
      </c>
      <c r="G31" s="93">
        <v>45810</v>
      </c>
      <c r="H31" s="93">
        <v>8340</v>
      </c>
      <c r="I31" s="93">
        <v>0</v>
      </c>
      <c r="J31" s="93">
        <v>1755</v>
      </c>
      <c r="K31" s="93">
        <v>3330</v>
      </c>
      <c r="L31" s="93">
        <v>0</v>
      </c>
      <c r="M31" s="93">
        <v>0</v>
      </c>
      <c r="N31" s="93">
        <v>1091</v>
      </c>
      <c r="O31" s="93">
        <v>0</v>
      </c>
      <c r="P31" s="93">
        <v>0</v>
      </c>
      <c r="Q31" s="93">
        <v>0</v>
      </c>
      <c r="R31" s="93">
        <v>60326</v>
      </c>
      <c r="S31" s="93">
        <f>VLOOKUP($A31,JACFunding,JACFunding!$E$1,FALSE)</f>
        <v>125836.31563857467</v>
      </c>
    </row>
    <row r="32" spans="1:19" x14ac:dyDescent="0.3">
      <c r="A32" t="s">
        <v>40</v>
      </c>
      <c r="B32" s="93">
        <v>3083.63</v>
      </c>
      <c r="C32" s="93">
        <v>128</v>
      </c>
      <c r="D32" s="93">
        <v>317.38</v>
      </c>
      <c r="E32" s="93">
        <v>0</v>
      </c>
      <c r="F32" s="93">
        <v>0</v>
      </c>
      <c r="G32" s="93">
        <v>645</v>
      </c>
      <c r="H32" s="93">
        <v>300</v>
      </c>
      <c r="I32" s="93">
        <v>0</v>
      </c>
      <c r="J32" s="93">
        <v>0</v>
      </c>
      <c r="K32" s="93">
        <v>0</v>
      </c>
      <c r="L32" s="93">
        <v>0</v>
      </c>
      <c r="M32" s="93">
        <v>0</v>
      </c>
      <c r="N32" s="93">
        <v>0</v>
      </c>
      <c r="O32" s="93">
        <v>0</v>
      </c>
      <c r="P32" s="93">
        <v>0</v>
      </c>
      <c r="Q32" s="93">
        <v>0</v>
      </c>
      <c r="R32" s="93">
        <v>945</v>
      </c>
      <c r="S32" s="93">
        <f>VLOOKUP($A32,JACFunding,JACFunding!$E$1,FALSE)</f>
        <v>8480.7430280523859</v>
      </c>
    </row>
    <row r="33" spans="1:19" x14ac:dyDescent="0.3">
      <c r="A33" t="s">
        <v>41</v>
      </c>
      <c r="B33" s="93">
        <v>25667.89</v>
      </c>
      <c r="C33" s="93">
        <v>3673.07</v>
      </c>
      <c r="D33" s="93">
        <v>0</v>
      </c>
      <c r="E33" s="93">
        <v>787.57</v>
      </c>
      <c r="F33" s="93">
        <v>515.20000000000005</v>
      </c>
      <c r="G33" s="93">
        <v>11490</v>
      </c>
      <c r="H33" s="93">
        <v>630</v>
      </c>
      <c r="I33" s="93">
        <v>0</v>
      </c>
      <c r="J33" s="93">
        <v>525</v>
      </c>
      <c r="K33" s="93">
        <v>0</v>
      </c>
      <c r="L33" s="93">
        <v>0</v>
      </c>
      <c r="M33" s="93">
        <v>0</v>
      </c>
      <c r="N33" s="93">
        <v>73.430000000000007</v>
      </c>
      <c r="O33" s="93">
        <v>0</v>
      </c>
      <c r="P33" s="93">
        <v>0</v>
      </c>
      <c r="Q33" s="93">
        <v>0</v>
      </c>
      <c r="R33" s="93">
        <v>12718.43</v>
      </c>
      <c r="S33" s="93">
        <f>VLOOKUP($A33,JACFunding,JACFunding!$E$1,FALSE)</f>
        <v>38223.909942643506</v>
      </c>
    </row>
    <row r="34" spans="1:19" x14ac:dyDescent="0.3">
      <c r="A34" t="s">
        <v>42</v>
      </c>
      <c r="B34" s="93">
        <v>5078.05</v>
      </c>
      <c r="C34" s="93">
        <v>0</v>
      </c>
      <c r="D34" s="93">
        <v>0</v>
      </c>
      <c r="E34" s="93">
        <v>0</v>
      </c>
      <c r="F34" s="93">
        <v>0</v>
      </c>
      <c r="G34" s="93">
        <v>885</v>
      </c>
      <c r="H34" s="93">
        <v>0</v>
      </c>
      <c r="I34" s="93">
        <v>0</v>
      </c>
      <c r="J34" s="93">
        <v>225</v>
      </c>
      <c r="K34" s="93">
        <v>0</v>
      </c>
      <c r="L34" s="93">
        <v>0</v>
      </c>
      <c r="M34" s="93">
        <v>0</v>
      </c>
      <c r="N34" s="93">
        <v>0</v>
      </c>
      <c r="O34" s="93">
        <v>0</v>
      </c>
      <c r="P34" s="93">
        <v>0</v>
      </c>
      <c r="Q34" s="93">
        <v>0</v>
      </c>
      <c r="R34" s="93">
        <v>1110</v>
      </c>
      <c r="S34" s="93">
        <f>VLOOKUP($A34,JACFunding,JACFunding!$E$1,FALSE)</f>
        <v>5588.5239084456061</v>
      </c>
    </row>
    <row r="35" spans="1:19" x14ac:dyDescent="0.3">
      <c r="A35" t="s">
        <v>43</v>
      </c>
      <c r="B35" s="93">
        <v>7167.12</v>
      </c>
      <c r="C35" s="93">
        <v>27</v>
      </c>
      <c r="D35" s="93">
        <v>0</v>
      </c>
      <c r="E35" s="93">
        <v>0</v>
      </c>
      <c r="F35" s="93">
        <v>0</v>
      </c>
      <c r="G35" s="93">
        <v>240</v>
      </c>
      <c r="H35" s="93">
        <v>0</v>
      </c>
      <c r="I35" s="93">
        <v>0</v>
      </c>
      <c r="J35" s="93">
        <v>0</v>
      </c>
      <c r="K35" s="93">
        <v>0</v>
      </c>
      <c r="L35" s="93">
        <v>0</v>
      </c>
      <c r="M35" s="93">
        <v>0</v>
      </c>
      <c r="N35" s="93">
        <v>0</v>
      </c>
      <c r="O35" s="93">
        <v>0</v>
      </c>
      <c r="P35" s="93">
        <v>0</v>
      </c>
      <c r="Q35" s="93">
        <v>0</v>
      </c>
      <c r="R35" s="93">
        <v>240</v>
      </c>
      <c r="S35" s="93">
        <f>VLOOKUP($A35,JACFunding,JACFunding!$E$1,FALSE)</f>
        <v>10629.772533245483</v>
      </c>
    </row>
    <row r="36" spans="1:19" x14ac:dyDescent="0.3">
      <c r="A36" t="s">
        <v>44</v>
      </c>
      <c r="B36" s="93">
        <v>1374.9</v>
      </c>
      <c r="C36" s="93">
        <v>123.75</v>
      </c>
      <c r="D36" s="93">
        <v>58.5</v>
      </c>
      <c r="E36" s="93">
        <v>13.5</v>
      </c>
      <c r="F36" s="93">
        <v>0</v>
      </c>
      <c r="G36" s="93">
        <v>180</v>
      </c>
      <c r="H36" s="93">
        <v>0</v>
      </c>
      <c r="I36" s="93">
        <v>0</v>
      </c>
      <c r="J36" s="93">
        <v>315</v>
      </c>
      <c r="K36" s="93">
        <v>0</v>
      </c>
      <c r="L36" s="93">
        <v>0</v>
      </c>
      <c r="M36" s="93">
        <v>0</v>
      </c>
      <c r="N36" s="93">
        <v>0</v>
      </c>
      <c r="O36" s="93">
        <v>0</v>
      </c>
      <c r="P36" s="93">
        <v>0</v>
      </c>
      <c r="Q36" s="93">
        <v>0</v>
      </c>
      <c r="R36" s="93">
        <v>495</v>
      </c>
      <c r="S36" s="93">
        <f>VLOOKUP($A36,JACFunding,JACFunding!$E$1,FALSE)</f>
        <v>0</v>
      </c>
    </row>
    <row r="37" spans="1:19" x14ac:dyDescent="0.3">
      <c r="A37" t="s">
        <v>45</v>
      </c>
      <c r="B37" s="93">
        <v>40328.39</v>
      </c>
      <c r="C37" s="93">
        <v>4857.22</v>
      </c>
      <c r="D37" s="93">
        <v>0</v>
      </c>
      <c r="E37" s="93">
        <v>944.5</v>
      </c>
      <c r="F37" s="93">
        <v>76</v>
      </c>
      <c r="G37" s="93">
        <v>0</v>
      </c>
      <c r="H37" s="93">
        <v>0</v>
      </c>
      <c r="I37" s="93">
        <v>4401.76</v>
      </c>
      <c r="J37" s="93">
        <v>0</v>
      </c>
      <c r="K37" s="93">
        <v>0</v>
      </c>
      <c r="L37" s="93">
        <v>0</v>
      </c>
      <c r="M37" s="93">
        <v>0</v>
      </c>
      <c r="N37" s="93">
        <v>0</v>
      </c>
      <c r="O37" s="93">
        <v>0</v>
      </c>
      <c r="P37" s="93">
        <v>620</v>
      </c>
      <c r="Q37" s="93">
        <v>0</v>
      </c>
      <c r="R37" s="93">
        <v>5021.76</v>
      </c>
      <c r="S37" s="93">
        <f>VLOOKUP($A37,JACFunding,JACFunding!$E$1,FALSE)</f>
        <v>62006.470287849261</v>
      </c>
    </row>
    <row r="38" spans="1:19" x14ac:dyDescent="0.3">
      <c r="A38" t="s">
        <v>46</v>
      </c>
      <c r="B38" s="93">
        <v>24785.47</v>
      </c>
      <c r="C38" s="93">
        <v>17071.98</v>
      </c>
      <c r="D38" s="93">
        <v>10117.790000000001</v>
      </c>
      <c r="E38" s="93">
        <v>0</v>
      </c>
      <c r="F38" s="93">
        <v>650.25</v>
      </c>
      <c r="G38" s="93">
        <v>4050</v>
      </c>
      <c r="H38" s="93">
        <v>3300</v>
      </c>
      <c r="I38" s="93">
        <v>0</v>
      </c>
      <c r="J38" s="93">
        <v>0</v>
      </c>
      <c r="K38" s="93">
        <v>0</v>
      </c>
      <c r="L38" s="93">
        <v>0</v>
      </c>
      <c r="M38" s="93">
        <v>0</v>
      </c>
      <c r="N38" s="93">
        <v>536.34</v>
      </c>
      <c r="O38" s="93">
        <v>302.27</v>
      </c>
      <c r="P38" s="93">
        <v>0</v>
      </c>
      <c r="Q38" s="93">
        <v>0</v>
      </c>
      <c r="R38" s="93">
        <v>8188.61</v>
      </c>
      <c r="S38" s="93">
        <f>VLOOKUP($A38,JACFunding,JACFunding!$E$1,FALSE)</f>
        <v>82403.38368935381</v>
      </c>
    </row>
    <row r="39" spans="1:19" x14ac:dyDescent="0.3">
      <c r="A39" t="s">
        <v>47</v>
      </c>
      <c r="B39" s="93">
        <v>42130.879999999997</v>
      </c>
      <c r="C39" s="93">
        <v>0</v>
      </c>
      <c r="D39" s="93">
        <v>0</v>
      </c>
      <c r="E39" s="93">
        <v>0</v>
      </c>
      <c r="F39" s="93">
        <v>0</v>
      </c>
      <c r="G39" s="93">
        <v>14820</v>
      </c>
      <c r="H39" s="93">
        <v>1860</v>
      </c>
      <c r="I39" s="93">
        <v>0</v>
      </c>
      <c r="J39" s="93">
        <v>0</v>
      </c>
      <c r="K39" s="93">
        <v>0</v>
      </c>
      <c r="L39" s="93">
        <v>0</v>
      </c>
      <c r="M39" s="93">
        <v>0</v>
      </c>
      <c r="N39" s="93">
        <v>211.57</v>
      </c>
      <c r="O39" s="93">
        <v>0</v>
      </c>
      <c r="P39" s="93">
        <v>0</v>
      </c>
      <c r="Q39" s="93">
        <v>0</v>
      </c>
      <c r="R39" s="93">
        <v>16891.57</v>
      </c>
      <c r="S39" s="93">
        <f>VLOOKUP($A39,JACFunding,JACFunding!$E$1,FALSE)</f>
        <v>61239.612522036099</v>
      </c>
    </row>
    <row r="40" spans="1:19" x14ac:dyDescent="0.3">
      <c r="A40" t="s">
        <v>48</v>
      </c>
      <c r="B40" s="93">
        <v>12075.57</v>
      </c>
      <c r="C40" s="93">
        <v>417.08</v>
      </c>
      <c r="D40" s="93">
        <v>0</v>
      </c>
      <c r="E40" s="93">
        <v>390.99</v>
      </c>
      <c r="F40" s="93">
        <v>0</v>
      </c>
      <c r="G40" s="93">
        <v>1335</v>
      </c>
      <c r="H40" s="93">
        <v>0</v>
      </c>
      <c r="I40" s="93">
        <v>180</v>
      </c>
      <c r="J40" s="93">
        <v>0</v>
      </c>
      <c r="K40" s="93">
        <v>0</v>
      </c>
      <c r="L40" s="93">
        <v>0</v>
      </c>
      <c r="M40" s="93">
        <v>0</v>
      </c>
      <c r="N40" s="93">
        <v>54.08</v>
      </c>
      <c r="O40" s="93">
        <v>0</v>
      </c>
      <c r="P40" s="93">
        <v>0</v>
      </c>
      <c r="Q40" s="93">
        <v>0</v>
      </c>
      <c r="R40" s="93">
        <v>1569.08</v>
      </c>
      <c r="S40" s="93">
        <f>VLOOKUP($A40,JACFunding,JACFunding!$E$1,FALSE)</f>
        <v>12491.432038569037</v>
      </c>
    </row>
    <row r="41" spans="1:19" x14ac:dyDescent="0.3">
      <c r="A41" t="s">
        <v>49</v>
      </c>
      <c r="B41" s="93">
        <v>1338.36</v>
      </c>
      <c r="C41" s="93">
        <v>138.55000000000001</v>
      </c>
      <c r="D41" s="93">
        <v>0</v>
      </c>
      <c r="E41" s="93">
        <v>4.7300000000000004</v>
      </c>
      <c r="F41" s="93">
        <v>0</v>
      </c>
      <c r="G41" s="93">
        <v>210</v>
      </c>
      <c r="H41" s="93">
        <v>0</v>
      </c>
      <c r="I41" s="93">
        <v>0</v>
      </c>
      <c r="J41" s="93">
        <v>0</v>
      </c>
      <c r="K41" s="93">
        <v>0</v>
      </c>
      <c r="L41" s="93">
        <v>0</v>
      </c>
      <c r="M41" s="93">
        <v>0</v>
      </c>
      <c r="N41" s="93">
        <v>0</v>
      </c>
      <c r="O41" s="93">
        <v>0</v>
      </c>
      <c r="P41" s="93">
        <v>12.68</v>
      </c>
      <c r="Q41" s="93">
        <v>0</v>
      </c>
      <c r="R41" s="93">
        <v>222.68</v>
      </c>
      <c r="S41" s="93">
        <f>VLOOKUP($A41,JACFunding,JACFunding!$E$1,FALSE)</f>
        <v>1990.4335698766524</v>
      </c>
    </row>
    <row r="42" spans="1:19" x14ac:dyDescent="0.3">
      <c r="A42" t="s">
        <v>50</v>
      </c>
      <c r="B42" s="93">
        <v>1172.55</v>
      </c>
      <c r="C42" s="93">
        <v>194.97</v>
      </c>
      <c r="D42" s="93">
        <v>0</v>
      </c>
      <c r="E42" s="93">
        <v>110.34</v>
      </c>
      <c r="F42" s="93">
        <v>0</v>
      </c>
      <c r="G42" s="93">
        <v>0</v>
      </c>
      <c r="H42" s="93">
        <v>0</v>
      </c>
      <c r="I42" s="93">
        <v>0</v>
      </c>
      <c r="J42" s="93">
        <v>0</v>
      </c>
      <c r="K42" s="93">
        <v>0</v>
      </c>
      <c r="L42" s="93">
        <v>0</v>
      </c>
      <c r="M42" s="93">
        <v>0</v>
      </c>
      <c r="N42" s="93">
        <v>0</v>
      </c>
      <c r="O42" s="93">
        <v>0</v>
      </c>
      <c r="P42" s="93">
        <v>0</v>
      </c>
      <c r="Q42" s="93">
        <v>0</v>
      </c>
      <c r="R42" s="93">
        <v>0</v>
      </c>
      <c r="S42" s="93">
        <f>VLOOKUP($A42,JACFunding,JACFunding!$E$1,FALSE)</f>
        <v>0</v>
      </c>
    </row>
    <row r="43" spans="1:19" x14ac:dyDescent="0.3">
      <c r="A43" t="s">
        <v>51</v>
      </c>
      <c r="B43" s="93">
        <v>11891.76</v>
      </c>
      <c r="C43" s="93">
        <v>0</v>
      </c>
      <c r="D43" s="93">
        <v>1391</v>
      </c>
      <c r="E43" s="93">
        <v>346.34</v>
      </c>
      <c r="F43" s="93">
        <v>613.67999999999995</v>
      </c>
      <c r="G43" s="93">
        <v>17010</v>
      </c>
      <c r="H43" s="93">
        <v>1890</v>
      </c>
      <c r="I43" s="93">
        <v>0</v>
      </c>
      <c r="J43" s="93">
        <v>240</v>
      </c>
      <c r="K43" s="93">
        <v>0</v>
      </c>
      <c r="L43" s="93">
        <v>0</v>
      </c>
      <c r="M43" s="93">
        <v>0</v>
      </c>
      <c r="N43" s="93">
        <v>417.29</v>
      </c>
      <c r="O43" s="93">
        <v>0</v>
      </c>
      <c r="P43" s="93">
        <v>24.95</v>
      </c>
      <c r="Q43" s="93">
        <v>0</v>
      </c>
      <c r="R43" s="93">
        <v>19582.240000000002</v>
      </c>
      <c r="S43" s="93">
        <f>VLOOKUP($A43,JACFunding,JACFunding!$E$1,FALSE)</f>
        <v>33858.015112205416</v>
      </c>
    </row>
    <row r="44" spans="1:19" x14ac:dyDescent="0.3">
      <c r="A44" t="s">
        <v>52</v>
      </c>
      <c r="B44" s="93">
        <v>20888.87</v>
      </c>
      <c r="C44" s="93">
        <v>4131.1499999999996</v>
      </c>
      <c r="D44" s="93">
        <v>0</v>
      </c>
      <c r="E44" s="93">
        <v>0</v>
      </c>
      <c r="F44" s="93">
        <v>0</v>
      </c>
      <c r="G44" s="93">
        <v>21585</v>
      </c>
      <c r="H44" s="93">
        <v>1920</v>
      </c>
      <c r="I44" s="93">
        <v>0</v>
      </c>
      <c r="J44" s="93">
        <v>180</v>
      </c>
      <c r="K44" s="93">
        <v>0</v>
      </c>
      <c r="L44" s="93">
        <v>0</v>
      </c>
      <c r="M44" s="93">
        <v>0</v>
      </c>
      <c r="N44" s="93">
        <v>2933.32</v>
      </c>
      <c r="O44" s="93">
        <v>0</v>
      </c>
      <c r="P44" s="93">
        <v>0</v>
      </c>
      <c r="Q44" s="93">
        <v>0</v>
      </c>
      <c r="R44" s="93">
        <v>26618.32</v>
      </c>
      <c r="S44" s="93">
        <f>VLOOKUP($A44,JACFunding,JACFunding!$E$1,FALSE)</f>
        <v>45281.762350438898</v>
      </c>
    </row>
    <row r="45" spans="1:19" x14ac:dyDescent="0.3">
      <c r="A45" t="s">
        <v>53</v>
      </c>
      <c r="B45" s="93">
        <v>16144.48</v>
      </c>
      <c r="C45" s="93">
        <v>2203.5700000000002</v>
      </c>
      <c r="D45" s="93">
        <v>1493.8</v>
      </c>
      <c r="E45" s="93">
        <v>591.45000000000005</v>
      </c>
      <c r="F45" s="93">
        <v>31.83</v>
      </c>
      <c r="G45" s="93">
        <v>5505</v>
      </c>
      <c r="H45" s="93">
        <v>600</v>
      </c>
      <c r="I45" s="93">
        <v>0</v>
      </c>
      <c r="J45" s="93">
        <v>420</v>
      </c>
      <c r="K45" s="93">
        <v>0</v>
      </c>
      <c r="L45" s="93">
        <v>0</v>
      </c>
      <c r="M45" s="93">
        <v>0</v>
      </c>
      <c r="N45" s="93">
        <v>0</v>
      </c>
      <c r="O45" s="93">
        <v>0</v>
      </c>
      <c r="P45" s="93">
        <v>54.91</v>
      </c>
      <c r="Q45" s="93">
        <v>0</v>
      </c>
      <c r="R45" s="93">
        <v>6579.91</v>
      </c>
      <c r="S45" s="93">
        <f>VLOOKUP($A45,JACFunding,JACFunding!$E$1,FALSE)</f>
        <v>27352.983097812208</v>
      </c>
    </row>
    <row r="46" spans="1:19" x14ac:dyDescent="0.3">
      <c r="A46" t="s">
        <v>54</v>
      </c>
      <c r="B46" s="93">
        <v>19664.2</v>
      </c>
      <c r="C46" s="93">
        <v>4282.9399999999996</v>
      </c>
      <c r="D46" s="93">
        <v>6811</v>
      </c>
      <c r="E46" s="93">
        <v>167</v>
      </c>
      <c r="F46" s="93">
        <v>0</v>
      </c>
      <c r="G46" s="93">
        <v>7680</v>
      </c>
      <c r="H46" s="93">
        <v>840</v>
      </c>
      <c r="I46" s="93">
        <v>0</v>
      </c>
      <c r="J46" s="93">
        <v>0</v>
      </c>
      <c r="K46" s="93">
        <v>0</v>
      </c>
      <c r="L46" s="93">
        <v>0</v>
      </c>
      <c r="M46" s="93">
        <v>300</v>
      </c>
      <c r="N46" s="93">
        <v>0</v>
      </c>
      <c r="O46" s="93">
        <v>0</v>
      </c>
      <c r="P46" s="93">
        <v>0</v>
      </c>
      <c r="Q46" s="93">
        <v>0</v>
      </c>
      <c r="R46" s="93">
        <v>8820</v>
      </c>
      <c r="S46" s="93">
        <f>VLOOKUP($A46,JACFunding,JACFunding!$E$1,FALSE)</f>
        <v>14831.333109211504</v>
      </c>
    </row>
    <row r="47" spans="1:19" x14ac:dyDescent="0.3">
      <c r="A47" t="s">
        <v>55</v>
      </c>
      <c r="B47" s="93">
        <v>14429.27</v>
      </c>
      <c r="C47" s="93">
        <v>670.25</v>
      </c>
      <c r="D47" s="93">
        <v>0</v>
      </c>
      <c r="E47" s="93">
        <v>0</v>
      </c>
      <c r="F47" s="93">
        <v>0</v>
      </c>
      <c r="G47" s="93">
        <v>2415</v>
      </c>
      <c r="H47" s="93">
        <v>1110</v>
      </c>
      <c r="I47" s="93">
        <v>180</v>
      </c>
      <c r="J47" s="93">
        <v>0</v>
      </c>
      <c r="K47" s="93">
        <v>0</v>
      </c>
      <c r="L47" s="93">
        <v>0</v>
      </c>
      <c r="M47" s="93">
        <v>0</v>
      </c>
      <c r="N47" s="93">
        <v>0</v>
      </c>
      <c r="O47" s="93">
        <v>0</v>
      </c>
      <c r="P47" s="93">
        <v>0</v>
      </c>
      <c r="Q47" s="93">
        <v>0</v>
      </c>
      <c r="R47" s="93">
        <v>3705</v>
      </c>
      <c r="S47" s="93">
        <f>VLOOKUP($A47,JACFunding,JACFunding!$E$1,FALSE)</f>
        <v>12258.276596109246</v>
      </c>
    </row>
    <row r="48" spans="1:19" x14ac:dyDescent="0.3">
      <c r="A48" t="s">
        <v>56</v>
      </c>
      <c r="B48" s="93">
        <v>10549.71</v>
      </c>
      <c r="C48" s="93">
        <v>0</v>
      </c>
      <c r="D48" s="93">
        <v>0</v>
      </c>
      <c r="E48" s="93">
        <v>306.64</v>
      </c>
      <c r="F48" s="93">
        <v>2448.1</v>
      </c>
      <c r="G48" s="93">
        <v>5265</v>
      </c>
      <c r="H48" s="93">
        <v>3360</v>
      </c>
      <c r="I48" s="93">
        <v>0</v>
      </c>
      <c r="J48" s="93">
        <v>0</v>
      </c>
      <c r="K48" s="93">
        <v>0</v>
      </c>
      <c r="L48" s="93">
        <v>0</v>
      </c>
      <c r="M48" s="93">
        <v>0</v>
      </c>
      <c r="N48" s="93">
        <v>234.57</v>
      </c>
      <c r="O48" s="93">
        <v>0</v>
      </c>
      <c r="P48" s="93">
        <v>0</v>
      </c>
      <c r="Q48" s="93">
        <v>0</v>
      </c>
      <c r="R48" s="93">
        <v>8859.57</v>
      </c>
      <c r="S48" s="93">
        <f>VLOOKUP($A48,JACFunding,JACFunding!$E$1,FALSE)</f>
        <v>26998.907552875964</v>
      </c>
    </row>
    <row r="49" spans="1:19" x14ac:dyDescent="0.3">
      <c r="A49" t="s">
        <v>57</v>
      </c>
      <c r="B49" s="93">
        <v>16667.41</v>
      </c>
      <c r="C49" s="93">
        <v>2303.33</v>
      </c>
      <c r="D49" s="93">
        <v>0</v>
      </c>
      <c r="E49" s="93">
        <v>429.09</v>
      </c>
      <c r="F49" s="93">
        <v>77.25</v>
      </c>
      <c r="G49" s="93">
        <v>3480</v>
      </c>
      <c r="H49" s="93">
        <v>240</v>
      </c>
      <c r="I49" s="93">
        <v>750</v>
      </c>
      <c r="J49" s="93">
        <v>135</v>
      </c>
      <c r="K49" s="93">
        <v>0</v>
      </c>
      <c r="L49" s="93">
        <v>0</v>
      </c>
      <c r="M49" s="93">
        <v>0</v>
      </c>
      <c r="N49" s="93">
        <v>0</v>
      </c>
      <c r="O49" s="93">
        <v>0</v>
      </c>
      <c r="P49" s="93">
        <v>0</v>
      </c>
      <c r="Q49" s="93">
        <v>0</v>
      </c>
      <c r="R49" s="93">
        <v>4605</v>
      </c>
      <c r="S49" s="93">
        <f>VLOOKUP($A49,JACFunding,JACFunding!$E$1,FALSE)</f>
        <v>19305.840603398326</v>
      </c>
    </row>
    <row r="50" spans="1:19" x14ac:dyDescent="0.3">
      <c r="A50" t="s">
        <v>58</v>
      </c>
      <c r="B50" s="93">
        <v>54760.84</v>
      </c>
      <c r="C50" s="93">
        <v>31188.69</v>
      </c>
      <c r="D50" s="93">
        <v>2413.85</v>
      </c>
      <c r="E50" s="93">
        <v>300.08</v>
      </c>
      <c r="F50" s="93">
        <v>4044.44</v>
      </c>
      <c r="G50" s="93">
        <v>60165</v>
      </c>
      <c r="H50" s="93">
        <v>28470</v>
      </c>
      <c r="I50" s="93">
        <v>0</v>
      </c>
      <c r="J50" s="93">
        <v>0</v>
      </c>
      <c r="K50" s="93">
        <v>0</v>
      </c>
      <c r="L50" s="93">
        <v>0</v>
      </c>
      <c r="M50" s="93">
        <v>0</v>
      </c>
      <c r="N50" s="93">
        <v>1723.22</v>
      </c>
      <c r="O50" s="93">
        <v>938.5</v>
      </c>
      <c r="P50" s="93">
        <v>0</v>
      </c>
      <c r="Q50" s="93">
        <v>0</v>
      </c>
      <c r="R50" s="93">
        <v>91296.72</v>
      </c>
      <c r="S50" s="93">
        <f>VLOOKUP($A50,JACFunding,JACFunding!$E$1,FALSE)</f>
        <v>164330.88296805872</v>
      </c>
    </row>
    <row r="51" spans="1:19" x14ac:dyDescent="0.3">
      <c r="A51" t="s">
        <v>59</v>
      </c>
      <c r="B51" s="93">
        <v>0</v>
      </c>
      <c r="C51" s="93">
        <v>0</v>
      </c>
      <c r="D51" s="93">
        <v>0</v>
      </c>
      <c r="E51" s="93">
        <v>0</v>
      </c>
      <c r="F51" s="93">
        <v>42415.5</v>
      </c>
      <c r="G51" s="93">
        <v>31605</v>
      </c>
      <c r="H51" s="93">
        <v>420</v>
      </c>
      <c r="I51" s="93">
        <v>0</v>
      </c>
      <c r="J51" s="93">
        <v>0</v>
      </c>
      <c r="K51" s="93">
        <v>0</v>
      </c>
      <c r="L51" s="93">
        <v>0</v>
      </c>
      <c r="M51" s="93">
        <v>0</v>
      </c>
      <c r="N51" s="93">
        <v>622.84</v>
      </c>
      <c r="O51" s="93">
        <v>0</v>
      </c>
      <c r="P51" s="93">
        <v>0</v>
      </c>
      <c r="Q51" s="93">
        <v>0</v>
      </c>
      <c r="R51" s="93">
        <v>32647.84</v>
      </c>
      <c r="S51" s="93">
        <f>VLOOKUP($A51,JACFunding,JACFunding!$E$1,FALSE)</f>
        <v>65701.300572587366</v>
      </c>
    </row>
    <row r="52" spans="1:19" x14ac:dyDescent="0.3">
      <c r="A52" t="s">
        <v>60</v>
      </c>
      <c r="B52" s="93">
        <v>66289.83</v>
      </c>
      <c r="C52" s="93">
        <v>21473.08</v>
      </c>
      <c r="D52" s="93">
        <v>13129.22</v>
      </c>
      <c r="E52" s="93">
        <v>3600.17</v>
      </c>
      <c r="F52" s="93">
        <v>0</v>
      </c>
      <c r="G52" s="93">
        <v>56310</v>
      </c>
      <c r="H52" s="93">
        <v>18780</v>
      </c>
      <c r="I52" s="93">
        <v>0</v>
      </c>
      <c r="J52" s="93">
        <v>0</v>
      </c>
      <c r="K52" s="93">
        <v>0</v>
      </c>
      <c r="L52" s="93">
        <v>0</v>
      </c>
      <c r="M52" s="93">
        <v>0</v>
      </c>
      <c r="N52" s="93">
        <v>3858.2</v>
      </c>
      <c r="O52" s="93">
        <v>166.11</v>
      </c>
      <c r="P52" s="93">
        <v>0</v>
      </c>
      <c r="Q52" s="93">
        <v>0</v>
      </c>
      <c r="R52" s="93">
        <v>79114.31</v>
      </c>
      <c r="S52" s="93">
        <f>VLOOKUP($A52,JACFunding,JACFunding!$E$1,FALSE)</f>
        <v>205589.3010923347</v>
      </c>
    </row>
    <row r="53" spans="1:19" x14ac:dyDescent="0.3">
      <c r="A53" t="s">
        <v>61</v>
      </c>
      <c r="B53" s="93">
        <v>31421.86</v>
      </c>
      <c r="C53" s="93">
        <v>34.369999999999997</v>
      </c>
      <c r="D53" s="93">
        <v>0</v>
      </c>
      <c r="E53" s="93">
        <v>1888</v>
      </c>
      <c r="F53" s="93">
        <v>10817.59</v>
      </c>
      <c r="G53" s="93">
        <v>30915</v>
      </c>
      <c r="H53" s="93">
        <v>0</v>
      </c>
      <c r="I53" s="93">
        <v>0</v>
      </c>
      <c r="J53" s="93">
        <v>0</v>
      </c>
      <c r="K53" s="93">
        <v>0</v>
      </c>
      <c r="L53" s="93">
        <v>0</v>
      </c>
      <c r="M53" s="93">
        <v>0</v>
      </c>
      <c r="N53" s="93">
        <v>252.52</v>
      </c>
      <c r="O53" s="93">
        <v>0</v>
      </c>
      <c r="P53" s="93">
        <v>0</v>
      </c>
      <c r="Q53" s="93">
        <v>0</v>
      </c>
      <c r="R53" s="93">
        <v>31167.52</v>
      </c>
      <c r="S53" s="93">
        <f>VLOOKUP($A53,JACFunding,JACFunding!$E$1,FALSE)</f>
        <v>89601.622046592995</v>
      </c>
    </row>
    <row r="54" spans="1:19" x14ac:dyDescent="0.3">
      <c r="A54" t="s">
        <v>11</v>
      </c>
      <c r="B54" s="93">
        <v>81544.58</v>
      </c>
      <c r="C54" s="93">
        <v>12754.6</v>
      </c>
      <c r="D54" s="93">
        <v>23.25</v>
      </c>
      <c r="E54" s="93">
        <v>14.09</v>
      </c>
      <c r="F54" s="93">
        <v>3.74</v>
      </c>
      <c r="G54" s="93">
        <v>57810</v>
      </c>
      <c r="H54" s="93">
        <v>5700</v>
      </c>
      <c r="I54" s="93">
        <v>0</v>
      </c>
      <c r="J54" s="93">
        <v>540</v>
      </c>
      <c r="K54" s="93">
        <v>570</v>
      </c>
      <c r="L54" s="93">
        <v>0</v>
      </c>
      <c r="M54" s="93">
        <v>0</v>
      </c>
      <c r="N54" s="93">
        <v>377.3</v>
      </c>
      <c r="O54" s="93">
        <v>650.25</v>
      </c>
      <c r="P54" s="93">
        <v>925.83</v>
      </c>
      <c r="Q54" s="93">
        <v>0</v>
      </c>
      <c r="R54" s="93">
        <v>66573.38</v>
      </c>
      <c r="S54" s="93">
        <f>VLOOKUP($A54,JACFunding,JACFunding!$E$1,FALSE)</f>
        <v>145906.07722491864</v>
      </c>
    </row>
    <row r="55" spans="1:19" x14ac:dyDescent="0.3">
      <c r="A55" t="s">
        <v>62</v>
      </c>
      <c r="B55" s="93">
        <v>28147.75</v>
      </c>
      <c r="C55" s="93">
        <v>9572.8700000000008</v>
      </c>
      <c r="D55" s="93">
        <v>8145.5</v>
      </c>
      <c r="E55" s="93">
        <v>2097.5</v>
      </c>
      <c r="F55" s="93">
        <v>0</v>
      </c>
      <c r="G55" s="93">
        <v>22080</v>
      </c>
      <c r="H55" s="93">
        <v>15120</v>
      </c>
      <c r="I55" s="93">
        <v>19800</v>
      </c>
      <c r="J55" s="93">
        <v>855</v>
      </c>
      <c r="K55" s="93">
        <v>1200</v>
      </c>
      <c r="L55" s="93">
        <v>0</v>
      </c>
      <c r="M55" s="93">
        <v>0</v>
      </c>
      <c r="N55" s="93">
        <v>893.08</v>
      </c>
      <c r="O55" s="93">
        <v>141.35</v>
      </c>
      <c r="P55" s="93">
        <v>1171.83</v>
      </c>
      <c r="Q55" s="93">
        <v>0</v>
      </c>
      <c r="R55" s="93">
        <v>61261.26</v>
      </c>
      <c r="S55" s="93">
        <f>VLOOKUP($A55,JACFunding,JACFunding!$E$1,FALSE)</f>
        <v>84446.495801916739</v>
      </c>
    </row>
    <row r="56" spans="1:19" x14ac:dyDescent="0.3">
      <c r="A56" t="s">
        <v>63</v>
      </c>
      <c r="B56" s="93">
        <v>16255.95</v>
      </c>
      <c r="C56" s="93">
        <v>819.5</v>
      </c>
      <c r="D56" s="93">
        <v>243.65</v>
      </c>
      <c r="E56" s="93">
        <v>250</v>
      </c>
      <c r="F56" s="93">
        <v>0</v>
      </c>
      <c r="G56" s="93">
        <v>2025</v>
      </c>
      <c r="H56" s="93">
        <v>120</v>
      </c>
      <c r="I56" s="93">
        <v>0</v>
      </c>
      <c r="J56" s="93">
        <v>0</v>
      </c>
      <c r="K56" s="93">
        <v>0</v>
      </c>
      <c r="L56" s="93">
        <v>0</v>
      </c>
      <c r="M56" s="93">
        <v>481.5</v>
      </c>
      <c r="N56" s="93">
        <v>9.99</v>
      </c>
      <c r="O56" s="93">
        <v>0</v>
      </c>
      <c r="P56" s="93">
        <v>0</v>
      </c>
      <c r="Q56" s="93">
        <v>0</v>
      </c>
      <c r="R56" s="93">
        <v>2636.49</v>
      </c>
      <c r="S56" s="93">
        <f>VLOOKUP($A56,JACFunding,JACFunding!$E$1,FALSE)</f>
        <v>14727.454075742678</v>
      </c>
    </row>
    <row r="57" spans="1:19" x14ac:dyDescent="0.3">
      <c r="A57" t="s">
        <v>64</v>
      </c>
      <c r="B57" s="93">
        <v>25771.56</v>
      </c>
      <c r="C57" s="93">
        <v>1592.25</v>
      </c>
      <c r="D57" s="93">
        <v>602.28</v>
      </c>
      <c r="E57" s="93">
        <v>10.61</v>
      </c>
      <c r="F57" s="93">
        <v>1108.1199999999999</v>
      </c>
      <c r="G57" s="93">
        <v>6330</v>
      </c>
      <c r="H57" s="93">
        <v>1470</v>
      </c>
      <c r="I57" s="93">
        <v>885</v>
      </c>
      <c r="J57" s="93">
        <v>1035</v>
      </c>
      <c r="K57" s="93">
        <v>0</v>
      </c>
      <c r="L57" s="93">
        <v>0</v>
      </c>
      <c r="M57" s="93">
        <v>0</v>
      </c>
      <c r="N57" s="93">
        <v>525.83000000000004</v>
      </c>
      <c r="O57" s="93">
        <v>90.12</v>
      </c>
      <c r="P57" s="93">
        <v>119.94</v>
      </c>
      <c r="Q57" s="93">
        <v>0</v>
      </c>
      <c r="R57" s="93">
        <v>10455.89</v>
      </c>
      <c r="S57" s="93">
        <f>VLOOKUP($A57,JACFunding,JACFunding!$E$1,FALSE)</f>
        <v>30262.793933214274</v>
      </c>
    </row>
    <row r="58" spans="1:19" x14ac:dyDescent="0.3">
      <c r="A58" t="s">
        <v>77</v>
      </c>
      <c r="B58" s="93">
        <v>46697.8</v>
      </c>
      <c r="C58" s="93">
        <v>9140</v>
      </c>
      <c r="D58" s="93">
        <v>0</v>
      </c>
      <c r="E58" s="93">
        <v>59.22</v>
      </c>
      <c r="F58" s="93">
        <v>2396.5</v>
      </c>
      <c r="G58" s="93">
        <v>29910</v>
      </c>
      <c r="H58" s="93">
        <v>1350</v>
      </c>
      <c r="I58" s="93">
        <v>0</v>
      </c>
      <c r="J58" s="93">
        <v>720</v>
      </c>
      <c r="K58" s="93">
        <v>0</v>
      </c>
      <c r="L58" s="93">
        <v>0</v>
      </c>
      <c r="M58" s="93">
        <v>0</v>
      </c>
      <c r="N58" s="93">
        <v>419.71</v>
      </c>
      <c r="O58" s="93">
        <v>0</v>
      </c>
      <c r="P58" s="93">
        <v>0</v>
      </c>
      <c r="Q58" s="93">
        <v>0</v>
      </c>
      <c r="R58" s="93">
        <v>32399.71</v>
      </c>
      <c r="S58" s="93">
        <f>VLOOKUP($A58,JACFunding,JACFunding!$E$1,FALSE)</f>
        <v>80269.376214946926</v>
      </c>
    </row>
    <row r="59" spans="1:19" x14ac:dyDescent="0.3">
      <c r="A59" t="s">
        <v>78</v>
      </c>
      <c r="B59" s="93">
        <v>28213.21</v>
      </c>
      <c r="C59" s="93">
        <v>6155.41</v>
      </c>
      <c r="D59" s="93">
        <v>2349.0500000000002</v>
      </c>
      <c r="E59" s="93">
        <v>62.97</v>
      </c>
      <c r="F59" s="93">
        <v>0</v>
      </c>
      <c r="G59" s="93">
        <v>16875</v>
      </c>
      <c r="H59" s="93">
        <v>3270</v>
      </c>
      <c r="I59" s="93">
        <v>0</v>
      </c>
      <c r="J59" s="93">
        <v>135</v>
      </c>
      <c r="K59" s="93">
        <v>0</v>
      </c>
      <c r="L59" s="93">
        <v>0</v>
      </c>
      <c r="M59" s="93">
        <v>0</v>
      </c>
      <c r="N59" s="93">
        <v>132</v>
      </c>
      <c r="O59" s="93">
        <v>0</v>
      </c>
      <c r="P59" s="93">
        <v>0</v>
      </c>
      <c r="Q59" s="93">
        <v>0</v>
      </c>
      <c r="R59" s="93">
        <v>20412</v>
      </c>
      <c r="S59" s="93">
        <f>VLOOKUP($A59,JACFunding,JACFunding!$E$1,FALSE)</f>
        <v>51502.196919840782</v>
      </c>
    </row>
    <row r="60" spans="1:19" x14ac:dyDescent="0.3">
      <c r="A60" t="s">
        <v>138</v>
      </c>
      <c r="B60" s="93">
        <v>10620.52</v>
      </c>
      <c r="C60" s="93">
        <v>806.1</v>
      </c>
      <c r="D60" s="93">
        <v>0</v>
      </c>
      <c r="E60" s="93">
        <v>117.92</v>
      </c>
      <c r="F60" s="93">
        <v>0</v>
      </c>
      <c r="G60" s="93">
        <v>2325</v>
      </c>
      <c r="H60" s="93">
        <v>960</v>
      </c>
      <c r="I60" s="93">
        <v>2130</v>
      </c>
      <c r="J60" s="93">
        <v>0</v>
      </c>
      <c r="K60" s="93">
        <v>0</v>
      </c>
      <c r="L60" s="93">
        <v>0</v>
      </c>
      <c r="M60" s="93">
        <v>0</v>
      </c>
      <c r="N60" s="93">
        <v>186.76</v>
      </c>
      <c r="O60" s="93">
        <v>0</v>
      </c>
      <c r="P60" s="93">
        <v>544.53</v>
      </c>
      <c r="Q60" s="93">
        <v>0</v>
      </c>
      <c r="R60" s="93">
        <v>6146.29</v>
      </c>
      <c r="S60" s="93">
        <f>VLOOKUP($A60,JACFunding,JACFunding!$E$1,FALSE)</f>
        <v>12057.483728012012</v>
      </c>
    </row>
    <row r="61" spans="1:19" x14ac:dyDescent="0.3">
      <c r="A61" t="s">
        <v>139</v>
      </c>
      <c r="B61" s="93">
        <v>34085.21</v>
      </c>
      <c r="C61" s="93">
        <v>0</v>
      </c>
      <c r="D61" s="93">
        <v>56.35</v>
      </c>
      <c r="E61" s="93">
        <v>848.73</v>
      </c>
      <c r="F61" s="93">
        <v>2980.28</v>
      </c>
      <c r="G61" s="93">
        <v>19125</v>
      </c>
      <c r="H61" s="93">
        <v>990</v>
      </c>
      <c r="I61" s="93">
        <v>2325</v>
      </c>
      <c r="J61" s="93">
        <v>0</v>
      </c>
      <c r="K61" s="93">
        <v>0</v>
      </c>
      <c r="L61" s="93">
        <v>0</v>
      </c>
      <c r="M61" s="93">
        <v>0</v>
      </c>
      <c r="N61" s="93">
        <v>156.97999999999999</v>
      </c>
      <c r="O61" s="93">
        <v>0</v>
      </c>
      <c r="P61" s="93">
        <v>0</v>
      </c>
      <c r="Q61" s="93">
        <v>0</v>
      </c>
      <c r="R61" s="93">
        <v>22596.98</v>
      </c>
      <c r="S61" s="93">
        <f>VLOOKUP($A61,JACFunding,JACFunding!$E$1,FALSE)</f>
        <v>47646.529470755762</v>
      </c>
    </row>
    <row r="62" spans="1:19" x14ac:dyDescent="0.3">
      <c r="A62" t="s">
        <v>65</v>
      </c>
      <c r="B62" s="93">
        <v>14890.91</v>
      </c>
      <c r="C62" s="93">
        <v>165</v>
      </c>
      <c r="D62" s="93">
        <v>0</v>
      </c>
      <c r="E62" s="93">
        <v>0</v>
      </c>
      <c r="F62" s="93">
        <v>0</v>
      </c>
      <c r="G62" s="93">
        <v>0</v>
      </c>
      <c r="H62" s="93">
        <v>0</v>
      </c>
      <c r="I62" s="93">
        <v>8460</v>
      </c>
      <c r="J62" s="93">
        <v>0</v>
      </c>
      <c r="K62" s="93">
        <v>0</v>
      </c>
      <c r="L62" s="93">
        <v>0</v>
      </c>
      <c r="M62" s="93">
        <v>0</v>
      </c>
      <c r="N62" s="93">
        <v>1573.74</v>
      </c>
      <c r="O62" s="93">
        <v>0</v>
      </c>
      <c r="P62" s="93">
        <v>0</v>
      </c>
      <c r="Q62" s="93">
        <v>0</v>
      </c>
      <c r="R62" s="93">
        <v>10033.74</v>
      </c>
      <c r="S62" s="93">
        <f>VLOOKUP($A62,JACFunding,JACFunding!$E$1,FALSE)</f>
        <v>19320.939917944201</v>
      </c>
    </row>
    <row r="63" spans="1:19" x14ac:dyDescent="0.3">
      <c r="A63" t="s">
        <v>66</v>
      </c>
      <c r="B63" s="93">
        <v>4508.18</v>
      </c>
      <c r="C63" s="93">
        <v>425.05</v>
      </c>
      <c r="D63" s="93">
        <v>50.79</v>
      </c>
      <c r="E63" s="93">
        <v>64.599999999999994</v>
      </c>
      <c r="F63" s="93">
        <v>0</v>
      </c>
      <c r="G63" s="93">
        <v>1545</v>
      </c>
      <c r="H63" s="93">
        <v>0</v>
      </c>
      <c r="I63" s="93">
        <v>0</v>
      </c>
      <c r="J63" s="93">
        <v>0</v>
      </c>
      <c r="K63" s="93">
        <v>0</v>
      </c>
      <c r="L63" s="93">
        <v>0</v>
      </c>
      <c r="M63" s="93">
        <v>0</v>
      </c>
      <c r="N63" s="93">
        <v>0</v>
      </c>
      <c r="O63" s="93">
        <v>0</v>
      </c>
      <c r="P63" s="93">
        <v>0</v>
      </c>
      <c r="Q63" s="93">
        <v>0</v>
      </c>
      <c r="R63" s="93">
        <v>1545</v>
      </c>
      <c r="S63" s="93">
        <f>VLOOKUP($A63,JACFunding,JACFunding!$E$1,FALSE)</f>
        <v>6187.7918414105225</v>
      </c>
    </row>
    <row r="64" spans="1:19" x14ac:dyDescent="0.3">
      <c r="A64" t="s">
        <v>67</v>
      </c>
      <c r="B64" s="93">
        <v>4006.29</v>
      </c>
      <c r="C64" s="93">
        <v>500</v>
      </c>
      <c r="D64" s="93">
        <v>0</v>
      </c>
      <c r="E64" s="93">
        <v>150.25</v>
      </c>
      <c r="F64" s="93">
        <v>0</v>
      </c>
      <c r="G64" s="93">
        <v>840</v>
      </c>
      <c r="H64" s="93">
        <v>0</v>
      </c>
      <c r="I64" s="93">
        <v>0</v>
      </c>
      <c r="J64" s="93">
        <v>195</v>
      </c>
      <c r="K64" s="93">
        <v>0</v>
      </c>
      <c r="L64" s="93">
        <v>0</v>
      </c>
      <c r="M64" s="93">
        <v>0</v>
      </c>
      <c r="N64" s="93">
        <v>0</v>
      </c>
      <c r="O64" s="93">
        <v>0</v>
      </c>
      <c r="P64" s="93">
        <v>0</v>
      </c>
      <c r="Q64" s="93">
        <v>0</v>
      </c>
      <c r="R64" s="93">
        <v>1035</v>
      </c>
      <c r="S64" s="93">
        <f>VLOOKUP($A64,JACFunding,JACFunding!$E$1,FALSE)</f>
        <v>2011.5803386168423</v>
      </c>
    </row>
    <row r="65" spans="1:19" x14ac:dyDescent="0.3">
      <c r="A65" t="s">
        <v>68</v>
      </c>
      <c r="B65" s="93">
        <v>1242.05</v>
      </c>
      <c r="C65" s="93">
        <v>251.4</v>
      </c>
      <c r="D65" s="93">
        <v>0</v>
      </c>
      <c r="E65" s="93">
        <v>18.54</v>
      </c>
      <c r="F65" s="93">
        <v>0</v>
      </c>
      <c r="G65" s="93">
        <v>540</v>
      </c>
      <c r="H65" s="93">
        <v>0</v>
      </c>
      <c r="I65" s="93">
        <v>0</v>
      </c>
      <c r="J65" s="93">
        <v>0</v>
      </c>
      <c r="K65" s="93">
        <v>0</v>
      </c>
      <c r="L65" s="93">
        <v>0</v>
      </c>
      <c r="M65" s="93">
        <v>0</v>
      </c>
      <c r="N65" s="93">
        <v>0</v>
      </c>
      <c r="O65" s="93">
        <v>0</v>
      </c>
      <c r="P65" s="93">
        <v>0</v>
      </c>
      <c r="Q65" s="93">
        <v>0</v>
      </c>
      <c r="R65" s="93">
        <v>540</v>
      </c>
      <c r="S65" s="93">
        <f>VLOOKUP($A65,JACFunding,JACFunding!$E$1,FALSE)</f>
        <v>0</v>
      </c>
    </row>
    <row r="66" spans="1:19" x14ac:dyDescent="0.3">
      <c r="A66" t="s">
        <v>69</v>
      </c>
      <c r="B66" s="93">
        <v>42831.55</v>
      </c>
      <c r="C66" s="93">
        <v>0</v>
      </c>
      <c r="D66" s="93">
        <v>0</v>
      </c>
      <c r="E66" s="93">
        <v>11.2</v>
      </c>
      <c r="F66" s="93">
        <v>154.69</v>
      </c>
      <c r="G66" s="93">
        <v>25695</v>
      </c>
      <c r="H66" s="93">
        <v>1500</v>
      </c>
      <c r="I66" s="93">
        <v>0</v>
      </c>
      <c r="J66" s="93">
        <v>0</v>
      </c>
      <c r="K66" s="93">
        <v>0</v>
      </c>
      <c r="L66" s="93">
        <v>0</v>
      </c>
      <c r="M66" s="93">
        <v>0</v>
      </c>
      <c r="N66" s="93">
        <v>631.29999999999995</v>
      </c>
      <c r="O66" s="93">
        <v>0</v>
      </c>
      <c r="P66" s="93">
        <v>0</v>
      </c>
      <c r="Q66" s="93">
        <v>1703</v>
      </c>
      <c r="R66" s="93">
        <v>29529.3</v>
      </c>
      <c r="S66" s="93">
        <f>VLOOKUP($A66,JACFunding,JACFunding!$E$1,FALSE)</f>
        <v>86216.989452237482</v>
      </c>
    </row>
    <row r="67" spans="1:19" x14ac:dyDescent="0.3">
      <c r="A67" t="s">
        <v>70</v>
      </c>
      <c r="B67" s="93">
        <v>9784.5</v>
      </c>
      <c r="C67" s="93">
        <v>28.25</v>
      </c>
      <c r="D67" s="93">
        <v>0</v>
      </c>
      <c r="E67" s="93">
        <v>47.16</v>
      </c>
      <c r="F67" s="93">
        <v>3.57</v>
      </c>
      <c r="G67" s="93">
        <v>0</v>
      </c>
      <c r="H67" s="93">
        <v>0</v>
      </c>
      <c r="I67" s="93">
        <v>0</v>
      </c>
      <c r="J67" s="93">
        <v>0</v>
      </c>
      <c r="K67" s="93">
        <v>0</v>
      </c>
      <c r="L67" s="93">
        <v>0</v>
      </c>
      <c r="M67" s="93">
        <v>0</v>
      </c>
      <c r="N67" s="93">
        <v>0</v>
      </c>
      <c r="O67" s="93">
        <v>0</v>
      </c>
      <c r="P67" s="93">
        <v>0</v>
      </c>
      <c r="Q67" s="93">
        <v>0</v>
      </c>
      <c r="R67" s="93">
        <v>0</v>
      </c>
      <c r="S67" s="93">
        <f>VLOOKUP($A67,JACFunding,JACFunding!$E$1,FALSE)</f>
        <v>11643.358701810796</v>
      </c>
    </row>
    <row r="68" spans="1:19" x14ac:dyDescent="0.3">
      <c r="A68" t="s">
        <v>71</v>
      </c>
      <c r="B68" s="93">
        <v>11839.23</v>
      </c>
      <c r="C68" s="93">
        <v>796.14</v>
      </c>
      <c r="D68" s="93">
        <v>0</v>
      </c>
      <c r="E68" s="93">
        <v>0</v>
      </c>
      <c r="F68" s="93">
        <v>0</v>
      </c>
      <c r="G68" s="93">
        <v>2700</v>
      </c>
      <c r="H68" s="93">
        <v>420</v>
      </c>
      <c r="I68" s="93">
        <v>0</v>
      </c>
      <c r="J68" s="93">
        <v>195</v>
      </c>
      <c r="K68" s="93">
        <v>0</v>
      </c>
      <c r="L68" s="93">
        <v>0</v>
      </c>
      <c r="M68" s="93">
        <v>0</v>
      </c>
      <c r="N68" s="93">
        <v>422.44</v>
      </c>
      <c r="O68" s="93">
        <v>192.12</v>
      </c>
      <c r="P68" s="93">
        <v>0</v>
      </c>
      <c r="Q68" s="93">
        <v>0</v>
      </c>
      <c r="R68" s="93">
        <v>3929.56</v>
      </c>
      <c r="S68" s="93">
        <f>VLOOKUP($A68,JACFunding,JACFunding!$E$1,FALSE)</f>
        <v>9679.5976894908636</v>
      </c>
    </row>
    <row r="69" spans="1:19" x14ac:dyDescent="0.3">
      <c r="A69" t="s">
        <v>72</v>
      </c>
      <c r="B69" s="93">
        <v>8399.14</v>
      </c>
      <c r="C69" s="93">
        <v>1150.25</v>
      </c>
      <c r="D69" s="93">
        <v>0</v>
      </c>
      <c r="E69" s="93">
        <v>588.35</v>
      </c>
      <c r="F69" s="93">
        <v>0</v>
      </c>
      <c r="G69" s="93">
        <v>2205</v>
      </c>
      <c r="H69" s="93">
        <v>0</v>
      </c>
      <c r="I69" s="93">
        <v>0</v>
      </c>
      <c r="J69" s="93">
        <v>450</v>
      </c>
      <c r="K69" s="93">
        <v>0</v>
      </c>
      <c r="L69" s="93">
        <v>0</v>
      </c>
      <c r="M69" s="93">
        <v>0</v>
      </c>
      <c r="N69" s="93">
        <v>0</v>
      </c>
      <c r="O69" s="93">
        <v>0</v>
      </c>
      <c r="P69" s="93">
        <v>0</v>
      </c>
      <c r="Q69" s="93">
        <v>0</v>
      </c>
      <c r="R69" s="93">
        <v>2655</v>
      </c>
      <c r="S69" s="93">
        <f>VLOOKUP($A69,JACFunding,JACFunding!$E$1,FALSE)</f>
        <v>10212.266342558627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1"/>
  <sheetViews>
    <sheetView zoomScale="70" zoomScaleNormal="70" workbookViewId="0">
      <pane xSplit="1" ySplit="2" topLeftCell="D9" activePane="bottomRight" state="frozen"/>
      <selection pane="topRight" activeCell="B1" sqref="B1"/>
      <selection pane="bottomLeft" activeCell="A2" sqref="A2"/>
      <selection pane="bottomRight" activeCell="J42" sqref="J42"/>
    </sheetView>
  </sheetViews>
  <sheetFormatPr defaultRowHeight="15.75" x14ac:dyDescent="0.3"/>
  <cols>
    <col min="1" max="1" width="14.88671875" customWidth="1"/>
    <col min="2" max="2" width="11.88671875" bestFit="1" customWidth="1"/>
    <col min="3" max="3" width="20.5546875" bestFit="1" customWidth="1"/>
    <col min="4" max="4" width="20.33203125" bestFit="1" customWidth="1"/>
    <col min="5" max="5" width="20.88671875" bestFit="1" customWidth="1"/>
    <col min="6" max="6" width="18.77734375" bestFit="1" customWidth="1"/>
    <col min="7" max="8" width="19.109375" bestFit="1" customWidth="1"/>
    <col min="9" max="9" width="19.88671875" bestFit="1" customWidth="1"/>
    <col min="10" max="11" width="18.21875" bestFit="1" customWidth="1"/>
    <col min="12" max="12" width="19" bestFit="1" customWidth="1"/>
    <col min="13" max="13" width="10.88671875" customWidth="1"/>
    <col min="14" max="14" width="15.44140625" customWidth="1"/>
    <col min="15" max="15" width="8.5546875" bestFit="1" customWidth="1"/>
    <col min="16" max="16" width="9.6640625" bestFit="1" customWidth="1"/>
    <col min="17" max="17" width="10.5546875" bestFit="1" customWidth="1"/>
    <col min="18" max="18" width="13" bestFit="1" customWidth="1"/>
    <col min="19" max="19" width="12" bestFit="1" customWidth="1"/>
    <col min="20" max="20" width="15.77734375" customWidth="1"/>
  </cols>
  <sheetData>
    <row r="1" spans="1:20" x14ac:dyDescent="0.3">
      <c r="A1">
        <v>1</v>
      </c>
      <c r="B1">
        <v>2</v>
      </c>
      <c r="C1">
        <v>3</v>
      </c>
      <c r="D1">
        <v>4</v>
      </c>
      <c r="E1">
        <v>5</v>
      </c>
      <c r="F1">
        <v>6</v>
      </c>
      <c r="G1">
        <v>7</v>
      </c>
      <c r="H1">
        <v>8</v>
      </c>
      <c r="I1">
        <v>9</v>
      </c>
      <c r="J1">
        <v>10</v>
      </c>
      <c r="K1">
        <v>11</v>
      </c>
      <c r="L1">
        <v>12</v>
      </c>
      <c r="M1">
        <v>13</v>
      </c>
      <c r="N1">
        <v>14</v>
      </c>
      <c r="O1">
        <v>15</v>
      </c>
      <c r="P1">
        <v>16</v>
      </c>
      <c r="Q1">
        <v>17</v>
      </c>
      <c r="R1">
        <v>18</v>
      </c>
      <c r="S1">
        <v>19</v>
      </c>
    </row>
    <row r="2" spans="1:20" x14ac:dyDescent="0.3">
      <c r="A2" t="s">
        <v>217</v>
      </c>
      <c r="B2" t="s">
        <v>220</v>
      </c>
      <c r="C2" t="s">
        <v>221</v>
      </c>
      <c r="D2" t="s">
        <v>222</v>
      </c>
      <c r="E2" t="s">
        <v>223</v>
      </c>
      <c r="F2" t="s">
        <v>224</v>
      </c>
      <c r="G2" t="s">
        <v>225</v>
      </c>
      <c r="H2" t="s">
        <v>226</v>
      </c>
      <c r="I2" t="s">
        <v>227</v>
      </c>
      <c r="J2" t="s">
        <v>228</v>
      </c>
      <c r="K2" t="s">
        <v>229</v>
      </c>
      <c r="L2" t="s">
        <v>230</v>
      </c>
      <c r="M2" t="s">
        <v>7</v>
      </c>
      <c r="N2" t="s">
        <v>8</v>
      </c>
      <c r="O2" t="s">
        <v>9</v>
      </c>
      <c r="P2" t="s">
        <v>75</v>
      </c>
      <c r="Q2" t="s">
        <v>231</v>
      </c>
      <c r="R2" t="s">
        <v>232</v>
      </c>
      <c r="S2" t="s">
        <v>233</v>
      </c>
      <c r="T2" s="96" t="s">
        <v>302</v>
      </c>
    </row>
    <row r="3" spans="1:20" x14ac:dyDescent="0.3">
      <c r="A3" t="s">
        <v>14</v>
      </c>
      <c r="B3" s="93">
        <v>28802.18</v>
      </c>
      <c r="C3" s="93">
        <v>2786.14</v>
      </c>
      <c r="D3" s="93">
        <v>511.74</v>
      </c>
      <c r="E3" s="93">
        <v>283.54000000000002</v>
      </c>
      <c r="F3" s="93">
        <v>0</v>
      </c>
      <c r="G3" s="93">
        <v>11880</v>
      </c>
      <c r="H3" s="93">
        <v>2070</v>
      </c>
      <c r="I3" s="93">
        <v>0</v>
      </c>
      <c r="J3" s="93">
        <v>0</v>
      </c>
      <c r="K3" s="93">
        <v>0</v>
      </c>
      <c r="L3" s="93">
        <v>0</v>
      </c>
      <c r="M3" s="93">
        <v>0</v>
      </c>
      <c r="N3" s="93">
        <v>3800</v>
      </c>
      <c r="O3" s="93">
        <v>177.75</v>
      </c>
      <c r="P3" s="93">
        <v>0</v>
      </c>
      <c r="Q3" s="93">
        <v>0</v>
      </c>
      <c r="R3" s="93">
        <v>17927.75</v>
      </c>
      <c r="S3" s="93">
        <f>VLOOKUP($A3,JACFunding,JACFunding!$B$1,FALSE)</f>
        <v>51639.93</v>
      </c>
      <c r="T3" s="108">
        <f>SUM(B3:Q3)</f>
        <v>50311.350000000006</v>
      </c>
    </row>
    <row r="4" spans="1:20" x14ac:dyDescent="0.3">
      <c r="A4" t="s">
        <v>15</v>
      </c>
      <c r="B4" s="93">
        <v>8050.69</v>
      </c>
      <c r="C4" s="93">
        <v>569.16999999999996</v>
      </c>
      <c r="D4" s="93">
        <v>0</v>
      </c>
      <c r="E4" s="93">
        <v>108.26</v>
      </c>
      <c r="F4" s="93">
        <v>0</v>
      </c>
      <c r="G4" s="93">
        <v>1425</v>
      </c>
      <c r="H4" s="93">
        <v>0</v>
      </c>
      <c r="I4" s="93">
        <v>0</v>
      </c>
      <c r="J4" s="93">
        <v>0</v>
      </c>
      <c r="K4" s="93">
        <v>0</v>
      </c>
      <c r="L4" s="93">
        <v>0</v>
      </c>
      <c r="M4" s="93">
        <v>0</v>
      </c>
      <c r="N4" s="93">
        <v>229.79</v>
      </c>
      <c r="O4" s="93">
        <v>0</v>
      </c>
      <c r="P4" s="93">
        <v>0</v>
      </c>
      <c r="Q4" s="93">
        <v>0</v>
      </c>
      <c r="R4" s="93">
        <v>1654.79</v>
      </c>
      <c r="S4" s="93">
        <f>VLOOKUP($A4,JACFunding,JACFunding!$B$1,FALSE)</f>
        <v>8854.15</v>
      </c>
      <c r="T4" s="108">
        <f t="shared" ref="T4:T67" si="0">SUM(B4:Q4)</f>
        <v>10382.91</v>
      </c>
    </row>
    <row r="5" spans="1:20" x14ac:dyDescent="0.3">
      <c r="A5" t="s">
        <v>16</v>
      </c>
      <c r="B5" s="93">
        <v>29512.05</v>
      </c>
      <c r="C5" s="93">
        <v>1973.01</v>
      </c>
      <c r="D5" s="93">
        <v>8756.2999999999993</v>
      </c>
      <c r="E5" s="93">
        <v>0</v>
      </c>
      <c r="F5" s="93">
        <v>0</v>
      </c>
      <c r="G5" s="93">
        <v>14595</v>
      </c>
      <c r="H5" s="93">
        <v>0</v>
      </c>
      <c r="I5" s="93">
        <v>0</v>
      </c>
      <c r="J5" s="93">
        <v>0</v>
      </c>
      <c r="K5" s="93">
        <v>0</v>
      </c>
      <c r="L5" s="93">
        <v>0</v>
      </c>
      <c r="M5" s="93">
        <v>0</v>
      </c>
      <c r="N5" s="93">
        <v>0</v>
      </c>
      <c r="O5" s="93">
        <v>106</v>
      </c>
      <c r="P5" s="93">
        <v>0</v>
      </c>
      <c r="Q5" s="93">
        <v>0</v>
      </c>
      <c r="R5" s="93">
        <v>14701</v>
      </c>
      <c r="S5" s="93">
        <f>VLOOKUP($A5,JACFunding,JACFunding!$B$1,FALSE)</f>
        <v>57319.33</v>
      </c>
      <c r="T5" s="108">
        <f t="shared" si="0"/>
        <v>54942.36</v>
      </c>
    </row>
    <row r="6" spans="1:20" x14ac:dyDescent="0.3">
      <c r="A6" t="s">
        <v>74</v>
      </c>
      <c r="B6" s="93">
        <v>2694.52</v>
      </c>
      <c r="C6" s="93">
        <v>343.1</v>
      </c>
      <c r="D6" s="93">
        <v>0</v>
      </c>
      <c r="E6" s="93">
        <v>30.58</v>
      </c>
      <c r="F6" s="93">
        <v>0</v>
      </c>
      <c r="G6" s="93">
        <v>2355</v>
      </c>
      <c r="H6" s="93">
        <v>0</v>
      </c>
      <c r="I6" s="93">
        <v>0</v>
      </c>
      <c r="J6" s="93">
        <v>0</v>
      </c>
      <c r="K6" s="93">
        <v>0</v>
      </c>
      <c r="L6" s="93">
        <v>0</v>
      </c>
      <c r="M6" s="93">
        <v>0</v>
      </c>
      <c r="N6" s="93">
        <v>280</v>
      </c>
      <c r="O6" s="93">
        <v>0</v>
      </c>
      <c r="P6" s="93">
        <v>0</v>
      </c>
      <c r="Q6" s="93">
        <v>0</v>
      </c>
      <c r="R6" s="93">
        <v>2635</v>
      </c>
      <c r="S6" s="93">
        <f>VLOOKUP($A6,JACFunding,JACFunding!$B$1,FALSE)</f>
        <v>0</v>
      </c>
      <c r="T6" s="108">
        <f t="shared" si="0"/>
        <v>5703.2</v>
      </c>
    </row>
    <row r="7" spans="1:20" x14ac:dyDescent="0.3">
      <c r="A7" t="s">
        <v>17</v>
      </c>
      <c r="B7" s="93">
        <v>42551.34</v>
      </c>
      <c r="C7" s="93">
        <v>6655</v>
      </c>
      <c r="D7" s="93">
        <v>0</v>
      </c>
      <c r="E7" s="93">
        <v>0</v>
      </c>
      <c r="F7" s="93">
        <v>0</v>
      </c>
      <c r="G7" s="93">
        <v>23895</v>
      </c>
      <c r="H7" s="93">
        <v>3870</v>
      </c>
      <c r="I7" s="93">
        <v>0</v>
      </c>
      <c r="J7" s="93">
        <v>0</v>
      </c>
      <c r="K7" s="93">
        <v>0</v>
      </c>
      <c r="L7" s="93">
        <v>0</v>
      </c>
      <c r="M7" s="93">
        <v>0</v>
      </c>
      <c r="N7" s="93">
        <v>492</v>
      </c>
      <c r="O7" s="93">
        <v>0</v>
      </c>
      <c r="P7" s="93">
        <v>568.95000000000005</v>
      </c>
      <c r="Q7" s="93">
        <v>0</v>
      </c>
      <c r="R7" s="93">
        <v>28825.95</v>
      </c>
      <c r="S7" s="93">
        <f>VLOOKUP($A7,JACFunding,JACFunding!$B$1,FALSE)</f>
        <v>107931.08</v>
      </c>
      <c r="T7" s="108">
        <f t="shared" si="0"/>
        <v>78032.289999999994</v>
      </c>
    </row>
    <row r="8" spans="1:20" x14ac:dyDescent="0.3">
      <c r="A8" t="s">
        <v>18</v>
      </c>
      <c r="B8" s="93">
        <v>67686.92</v>
      </c>
      <c r="C8" s="93">
        <v>22945.13</v>
      </c>
      <c r="D8" s="93">
        <v>14625</v>
      </c>
      <c r="E8" s="93">
        <v>1610.16</v>
      </c>
      <c r="F8" s="107">
        <v>4686.92</v>
      </c>
      <c r="G8" s="107">
        <v>68025</v>
      </c>
      <c r="H8" s="93">
        <v>35790</v>
      </c>
      <c r="I8" s="93">
        <v>0</v>
      </c>
      <c r="J8" s="93">
        <v>165</v>
      </c>
      <c r="K8" s="93">
        <v>3450</v>
      </c>
      <c r="L8" s="93">
        <v>0</v>
      </c>
      <c r="M8" s="93">
        <v>254.88</v>
      </c>
      <c r="N8" s="93">
        <v>387.58</v>
      </c>
      <c r="O8" s="93">
        <v>344.56</v>
      </c>
      <c r="P8" s="93">
        <v>0</v>
      </c>
      <c r="Q8" s="93">
        <v>1677</v>
      </c>
      <c r="R8" s="93">
        <v>110484.02</v>
      </c>
      <c r="S8" s="93">
        <f>VLOOKUP($A8,JACFunding,JACFunding!$B$1,FALSE)</f>
        <v>193735.46000000002</v>
      </c>
      <c r="T8" s="108">
        <f t="shared" si="0"/>
        <v>221648.15</v>
      </c>
    </row>
    <row r="9" spans="1:20" x14ac:dyDescent="0.3">
      <c r="A9" t="s">
        <v>19</v>
      </c>
      <c r="B9" s="93">
        <v>1514.22</v>
      </c>
      <c r="C9" s="93">
        <v>102.24</v>
      </c>
      <c r="D9" s="93">
        <v>0</v>
      </c>
      <c r="E9" s="93">
        <v>0</v>
      </c>
      <c r="F9" s="93">
        <v>0</v>
      </c>
      <c r="G9" s="93">
        <v>0</v>
      </c>
      <c r="H9" s="93">
        <v>0</v>
      </c>
      <c r="I9" s="93">
        <v>0</v>
      </c>
      <c r="J9" s="93">
        <v>630</v>
      </c>
      <c r="K9" s="93">
        <v>0</v>
      </c>
      <c r="L9" s="93">
        <v>0</v>
      </c>
      <c r="M9" s="93">
        <v>0</v>
      </c>
      <c r="N9" s="93">
        <v>0</v>
      </c>
      <c r="O9" s="93">
        <v>0</v>
      </c>
      <c r="P9" s="93">
        <v>0</v>
      </c>
      <c r="Q9" s="93">
        <v>0</v>
      </c>
      <c r="R9" s="93">
        <v>630</v>
      </c>
      <c r="S9" s="93">
        <f>VLOOKUP($A9,JACFunding,JACFunding!$B$1,FALSE)</f>
        <v>1872.27</v>
      </c>
      <c r="T9" s="108">
        <f t="shared" si="0"/>
        <v>2246.46</v>
      </c>
    </row>
    <row r="10" spans="1:20" x14ac:dyDescent="0.3">
      <c r="A10" t="s">
        <v>20</v>
      </c>
      <c r="B10" s="93">
        <v>22622.65</v>
      </c>
      <c r="C10" s="93">
        <v>3313.99</v>
      </c>
      <c r="D10" s="93">
        <v>3187.5</v>
      </c>
      <c r="E10" s="93">
        <v>467.83</v>
      </c>
      <c r="F10" s="93">
        <v>0</v>
      </c>
      <c r="G10" s="93">
        <v>10485</v>
      </c>
      <c r="H10" s="93">
        <v>420</v>
      </c>
      <c r="I10" s="93">
        <v>0</v>
      </c>
      <c r="J10" s="93">
        <v>0</v>
      </c>
      <c r="K10" s="93">
        <v>0</v>
      </c>
      <c r="L10" s="93">
        <v>0</v>
      </c>
      <c r="M10" s="93">
        <v>0</v>
      </c>
      <c r="N10" s="93">
        <v>27.68</v>
      </c>
      <c r="O10" s="93">
        <v>55.81</v>
      </c>
      <c r="P10" s="93">
        <v>0</v>
      </c>
      <c r="Q10" s="93">
        <v>0</v>
      </c>
      <c r="R10" s="93">
        <v>10988.49</v>
      </c>
      <c r="S10" s="93">
        <f>VLOOKUP($A10,JACFunding,JACFunding!$B$1,FALSE)</f>
        <v>36780.560000000005</v>
      </c>
      <c r="T10" s="108">
        <f t="shared" si="0"/>
        <v>40580.46</v>
      </c>
    </row>
    <row r="11" spans="1:20" x14ac:dyDescent="0.3">
      <c r="A11" t="s">
        <v>21</v>
      </c>
      <c r="B11" s="93">
        <v>9853.86</v>
      </c>
      <c r="C11" s="93">
        <v>1193.47</v>
      </c>
      <c r="D11" s="93">
        <v>157.61000000000001</v>
      </c>
      <c r="E11" s="93">
        <v>175.28</v>
      </c>
      <c r="F11" s="93">
        <v>0</v>
      </c>
      <c r="G11" s="93">
        <v>6060</v>
      </c>
      <c r="H11" s="93">
        <v>0</v>
      </c>
      <c r="I11" s="93">
        <v>0</v>
      </c>
      <c r="J11" s="93">
        <v>840</v>
      </c>
      <c r="K11" s="93">
        <v>0</v>
      </c>
      <c r="L11" s="93">
        <v>0</v>
      </c>
      <c r="M11" s="93">
        <v>0</v>
      </c>
      <c r="N11" s="93">
        <v>739.08</v>
      </c>
      <c r="O11" s="93">
        <v>0</v>
      </c>
      <c r="P11" s="93">
        <v>0</v>
      </c>
      <c r="Q11" s="93">
        <v>0</v>
      </c>
      <c r="R11" s="93">
        <v>7639.08</v>
      </c>
      <c r="S11" s="93">
        <f>VLOOKUP($A11,JACFunding,JACFunding!$B$1,FALSE)</f>
        <v>21267.14</v>
      </c>
      <c r="T11" s="108">
        <f t="shared" si="0"/>
        <v>19019.300000000003</v>
      </c>
    </row>
    <row r="12" spans="1:20" x14ac:dyDescent="0.3">
      <c r="A12" t="s">
        <v>22</v>
      </c>
      <c r="B12" s="93">
        <v>10031.39</v>
      </c>
      <c r="C12" s="93">
        <v>1445.33</v>
      </c>
      <c r="D12" s="93">
        <v>406.96</v>
      </c>
      <c r="E12" s="93">
        <v>291.31</v>
      </c>
      <c r="F12" s="93">
        <v>0</v>
      </c>
      <c r="G12" s="93">
        <v>2175</v>
      </c>
      <c r="H12" s="93">
        <v>0</v>
      </c>
      <c r="I12" s="93">
        <v>0</v>
      </c>
      <c r="J12" s="93">
        <v>0</v>
      </c>
      <c r="K12" s="93">
        <v>0</v>
      </c>
      <c r="L12" s="93">
        <v>0</v>
      </c>
      <c r="M12" s="93">
        <v>0</v>
      </c>
      <c r="N12" s="93">
        <v>0</v>
      </c>
      <c r="O12" s="93">
        <v>0</v>
      </c>
      <c r="P12" s="93">
        <v>71.209999999999994</v>
      </c>
      <c r="Q12" s="93">
        <v>0</v>
      </c>
      <c r="R12" s="93">
        <v>2246.21</v>
      </c>
      <c r="S12" s="93">
        <f>VLOOKUP($A12,JACFunding,JACFunding!$B$1,FALSE)</f>
        <v>10680.259999999998</v>
      </c>
      <c r="T12" s="108">
        <f t="shared" si="0"/>
        <v>14421.199999999997</v>
      </c>
    </row>
    <row r="13" spans="1:20" x14ac:dyDescent="0.3">
      <c r="A13" t="s">
        <v>23</v>
      </c>
      <c r="B13" s="93">
        <v>38481.81</v>
      </c>
      <c r="C13" s="93">
        <v>4448.53</v>
      </c>
      <c r="D13" s="93">
        <v>3949</v>
      </c>
      <c r="E13" s="93">
        <v>267.76</v>
      </c>
      <c r="F13" s="93">
        <v>0</v>
      </c>
      <c r="G13" s="93">
        <v>12015</v>
      </c>
      <c r="H13" s="93">
        <v>210</v>
      </c>
      <c r="I13" s="93">
        <v>0</v>
      </c>
      <c r="J13" s="93">
        <v>0</v>
      </c>
      <c r="K13" s="93">
        <v>0</v>
      </c>
      <c r="L13" s="93">
        <v>0</v>
      </c>
      <c r="M13" s="93">
        <v>0</v>
      </c>
      <c r="N13" s="93">
        <v>547.37</v>
      </c>
      <c r="O13" s="93">
        <v>0</v>
      </c>
      <c r="P13" s="93">
        <v>0</v>
      </c>
      <c r="Q13" s="93">
        <v>0</v>
      </c>
      <c r="R13" s="93">
        <v>12772.37</v>
      </c>
      <c r="S13" s="93">
        <f>VLOOKUP($A13,JACFunding,JACFunding!$B$1,FALSE)</f>
        <v>56670.400000000001</v>
      </c>
      <c r="T13" s="108">
        <f t="shared" si="0"/>
        <v>59919.47</v>
      </c>
    </row>
    <row r="14" spans="1:20" x14ac:dyDescent="0.3">
      <c r="A14" t="s">
        <v>24</v>
      </c>
      <c r="B14" s="93">
        <v>11452.03</v>
      </c>
      <c r="C14" s="93">
        <v>525</v>
      </c>
      <c r="D14" s="93">
        <v>12.54</v>
      </c>
      <c r="E14" s="93">
        <v>37.729999999999997</v>
      </c>
      <c r="F14" s="93">
        <v>0</v>
      </c>
      <c r="G14" s="93">
        <v>1770</v>
      </c>
      <c r="H14" s="93">
        <v>0</v>
      </c>
      <c r="I14" s="93">
        <v>0</v>
      </c>
      <c r="J14" s="93">
        <v>0</v>
      </c>
      <c r="K14" s="93">
        <v>0</v>
      </c>
      <c r="L14" s="93">
        <v>0</v>
      </c>
      <c r="M14" s="93">
        <v>0</v>
      </c>
      <c r="N14" s="93">
        <v>0</v>
      </c>
      <c r="O14" s="93">
        <v>0</v>
      </c>
      <c r="P14" s="93">
        <v>0</v>
      </c>
      <c r="Q14" s="93">
        <v>0</v>
      </c>
      <c r="R14" s="93">
        <v>1770</v>
      </c>
      <c r="S14" s="93">
        <f>VLOOKUP($A14,JACFunding,JACFunding!$B$1,FALSE)</f>
        <v>15251.83</v>
      </c>
      <c r="T14" s="108">
        <f t="shared" si="0"/>
        <v>13797.300000000001</v>
      </c>
    </row>
    <row r="15" spans="1:20" x14ac:dyDescent="0.3">
      <c r="A15" s="94" t="s">
        <v>73</v>
      </c>
      <c r="B15" s="93">
        <v>159177.76</v>
      </c>
      <c r="C15" s="93">
        <v>29372.12</v>
      </c>
      <c r="D15" s="93">
        <v>0</v>
      </c>
      <c r="E15" s="93">
        <v>1716.64</v>
      </c>
      <c r="F15" s="93">
        <v>3291.24</v>
      </c>
      <c r="G15" s="93">
        <v>0</v>
      </c>
      <c r="H15" s="93">
        <v>0</v>
      </c>
      <c r="I15" s="94">
        <v>56760</v>
      </c>
      <c r="J15" s="93">
        <v>0</v>
      </c>
      <c r="K15" s="93">
        <v>0</v>
      </c>
      <c r="L15" s="93">
        <v>0</v>
      </c>
      <c r="M15" s="93">
        <v>0</v>
      </c>
      <c r="N15" s="94">
        <v>4220.46</v>
      </c>
      <c r="O15" s="93">
        <v>0</v>
      </c>
      <c r="P15" s="93">
        <v>0</v>
      </c>
      <c r="Q15" s="93">
        <v>5825</v>
      </c>
      <c r="R15" s="93">
        <v>66805.459999999992</v>
      </c>
      <c r="S15" s="93">
        <f>VLOOKUP($A15,JACFunding,JACFunding!$B$1,FALSE)</f>
        <v>278239.52999999997</v>
      </c>
      <c r="T15" s="108">
        <f t="shared" si="0"/>
        <v>260363.22</v>
      </c>
    </row>
    <row r="16" spans="1:20" x14ac:dyDescent="0.3">
      <c r="A16" t="s">
        <v>218</v>
      </c>
      <c r="B16" s="93">
        <v>4432</v>
      </c>
      <c r="C16" s="93">
        <v>1057.5</v>
      </c>
      <c r="D16" s="93">
        <v>1012.5</v>
      </c>
      <c r="E16" s="93">
        <v>200.25</v>
      </c>
      <c r="F16" s="93">
        <v>0</v>
      </c>
      <c r="G16" s="93">
        <v>225</v>
      </c>
      <c r="H16" s="93">
        <v>780</v>
      </c>
      <c r="I16" s="93">
        <v>225</v>
      </c>
      <c r="J16" s="93">
        <v>0</v>
      </c>
      <c r="K16" s="93">
        <v>0</v>
      </c>
      <c r="L16" s="93">
        <v>0</v>
      </c>
      <c r="M16" s="93">
        <v>18.899999999999999</v>
      </c>
      <c r="N16" s="93">
        <v>0</v>
      </c>
      <c r="O16" s="93">
        <v>0</v>
      </c>
      <c r="P16" s="93">
        <v>0</v>
      </c>
      <c r="Q16" s="93">
        <v>0</v>
      </c>
      <c r="R16" s="93">
        <v>1248.9000000000001</v>
      </c>
      <c r="S16" s="93">
        <f>VLOOKUP($A16,JACFunding,JACFunding!$B$1,FALSE)</f>
        <v>7769.99</v>
      </c>
      <c r="T16" s="108">
        <f t="shared" si="0"/>
        <v>7951.15</v>
      </c>
    </row>
    <row r="17" spans="1:20" x14ac:dyDescent="0.3">
      <c r="A17" t="s">
        <v>25</v>
      </c>
      <c r="B17" s="93"/>
      <c r="C17" s="93"/>
      <c r="D17" s="93"/>
      <c r="E17" s="93"/>
      <c r="F17" s="93"/>
      <c r="G17" s="93"/>
      <c r="H17" s="93"/>
      <c r="I17" s="93"/>
      <c r="J17" s="93"/>
      <c r="K17" s="93"/>
      <c r="L17" s="93"/>
      <c r="M17" s="93"/>
      <c r="N17" s="93"/>
      <c r="O17" s="93"/>
      <c r="P17" s="93"/>
      <c r="Q17" s="93"/>
      <c r="R17" s="93">
        <v>0</v>
      </c>
      <c r="S17" s="93">
        <f>VLOOKUP($A17,JACFunding,JACFunding!$B$1,FALSE)</f>
        <v>0</v>
      </c>
      <c r="T17" s="108">
        <f t="shared" si="0"/>
        <v>0</v>
      </c>
    </row>
    <row r="18" spans="1:20" x14ac:dyDescent="0.3">
      <c r="A18" t="s">
        <v>26</v>
      </c>
      <c r="B18" s="93">
        <v>59723.33</v>
      </c>
      <c r="C18" s="93">
        <v>9903.7000000000007</v>
      </c>
      <c r="D18" s="93">
        <v>0</v>
      </c>
      <c r="E18" s="93">
        <v>327.7</v>
      </c>
      <c r="F18" s="93">
        <v>0</v>
      </c>
      <c r="G18" s="93">
        <v>30015</v>
      </c>
      <c r="H18" s="93">
        <v>8340</v>
      </c>
      <c r="I18" s="93">
        <v>0</v>
      </c>
      <c r="J18" s="93">
        <v>315</v>
      </c>
      <c r="K18" s="93">
        <v>0</v>
      </c>
      <c r="L18" s="93">
        <v>0</v>
      </c>
      <c r="M18" s="93">
        <v>0</v>
      </c>
      <c r="N18" s="93">
        <v>438.31</v>
      </c>
      <c r="O18" s="93">
        <v>194.15</v>
      </c>
      <c r="P18" s="93">
        <v>0</v>
      </c>
      <c r="Q18" s="93">
        <v>0</v>
      </c>
      <c r="R18" s="93">
        <v>39302.46</v>
      </c>
      <c r="S18" s="93">
        <f>VLOOKUP($A18,JACFunding,JACFunding!$B$1,FALSE)</f>
        <v>98640.03</v>
      </c>
      <c r="T18" s="108">
        <f t="shared" si="0"/>
        <v>109257.18999999999</v>
      </c>
    </row>
    <row r="19" spans="1:20" x14ac:dyDescent="0.3">
      <c r="A19" t="s">
        <v>27</v>
      </c>
      <c r="B19" s="93">
        <v>29816.23</v>
      </c>
      <c r="C19" s="93">
        <v>5848.67</v>
      </c>
      <c r="D19" s="93">
        <v>2400.58</v>
      </c>
      <c r="E19" s="93">
        <v>2210.4699999999998</v>
      </c>
      <c r="F19" s="93">
        <v>4395</v>
      </c>
      <c r="G19" s="93">
        <v>26325</v>
      </c>
      <c r="H19" s="93">
        <v>5880</v>
      </c>
      <c r="I19" s="93">
        <v>0</v>
      </c>
      <c r="J19" s="93">
        <v>0</v>
      </c>
      <c r="K19" s="93">
        <v>1320</v>
      </c>
      <c r="L19" s="93">
        <v>0</v>
      </c>
      <c r="M19" s="93">
        <v>0</v>
      </c>
      <c r="N19" s="93">
        <v>3981.25</v>
      </c>
      <c r="O19" s="93">
        <v>244.5</v>
      </c>
      <c r="P19" s="93">
        <v>0</v>
      </c>
      <c r="Q19" s="93">
        <v>0</v>
      </c>
      <c r="R19" s="93">
        <v>37750.75</v>
      </c>
      <c r="S19" s="93">
        <f>VLOOKUP($A19,JACFunding,JACFunding!$B$1,FALSE)</f>
        <v>70590.97</v>
      </c>
      <c r="T19" s="108">
        <f t="shared" si="0"/>
        <v>82421.700000000012</v>
      </c>
    </row>
    <row r="20" spans="1:20" x14ac:dyDescent="0.3">
      <c r="A20" t="s">
        <v>28</v>
      </c>
      <c r="B20" s="93">
        <v>10848.03</v>
      </c>
      <c r="C20" s="93">
        <v>484.1</v>
      </c>
      <c r="D20" s="93">
        <v>0</v>
      </c>
      <c r="E20" s="93">
        <v>0</v>
      </c>
      <c r="F20" s="93">
        <v>0</v>
      </c>
      <c r="G20" s="93">
        <v>2700</v>
      </c>
      <c r="H20" s="93">
        <v>390</v>
      </c>
      <c r="I20" s="93">
        <v>480</v>
      </c>
      <c r="J20" s="93">
        <v>0</v>
      </c>
      <c r="K20" s="93">
        <v>0</v>
      </c>
      <c r="L20" s="93">
        <v>0</v>
      </c>
      <c r="M20" s="93">
        <v>0</v>
      </c>
      <c r="N20" s="93">
        <v>121.73</v>
      </c>
      <c r="O20" s="93">
        <v>0</v>
      </c>
      <c r="P20" s="93">
        <v>0</v>
      </c>
      <c r="Q20" s="93">
        <v>0</v>
      </c>
      <c r="R20" s="93">
        <v>3691.73</v>
      </c>
      <c r="S20" s="93">
        <f>VLOOKUP($A20,JACFunding,JACFunding!$B$1,FALSE)</f>
        <v>21162.25</v>
      </c>
      <c r="T20" s="108">
        <f t="shared" si="0"/>
        <v>15023.86</v>
      </c>
    </row>
    <row r="21" spans="1:20" x14ac:dyDescent="0.3">
      <c r="A21" t="s">
        <v>29</v>
      </c>
      <c r="B21" s="93">
        <v>2487.3200000000002</v>
      </c>
      <c r="C21" s="93">
        <v>535.05999999999995</v>
      </c>
      <c r="D21" s="93">
        <v>0</v>
      </c>
      <c r="E21" s="93">
        <v>736.96</v>
      </c>
      <c r="F21" s="93">
        <v>2.67</v>
      </c>
      <c r="G21" s="93">
        <v>1065</v>
      </c>
      <c r="H21" s="93">
        <v>0</v>
      </c>
      <c r="I21" s="93">
        <v>0</v>
      </c>
      <c r="J21" s="93">
        <v>0</v>
      </c>
      <c r="K21" s="93">
        <v>0</v>
      </c>
      <c r="L21" s="93">
        <v>0</v>
      </c>
      <c r="M21" s="93">
        <v>0</v>
      </c>
      <c r="N21" s="93">
        <v>0</v>
      </c>
      <c r="O21" s="93">
        <v>0</v>
      </c>
      <c r="P21" s="93">
        <v>0</v>
      </c>
      <c r="Q21" s="93">
        <v>0</v>
      </c>
      <c r="R21" s="93">
        <v>1065</v>
      </c>
      <c r="S21" s="93">
        <f>VLOOKUP($A21,JACFunding,JACFunding!$B$1,FALSE)</f>
        <v>4284.53</v>
      </c>
      <c r="T21" s="108">
        <f t="shared" si="0"/>
        <v>4827.01</v>
      </c>
    </row>
    <row r="22" spans="1:20" x14ac:dyDescent="0.3">
      <c r="A22" t="s">
        <v>30</v>
      </c>
      <c r="B22" s="93">
        <v>9385.7800000000007</v>
      </c>
      <c r="C22" s="93">
        <v>791.48</v>
      </c>
      <c r="D22" s="93">
        <v>0</v>
      </c>
      <c r="E22" s="93">
        <v>0</v>
      </c>
      <c r="F22" s="93">
        <v>109.9</v>
      </c>
      <c r="G22" s="93">
        <v>2700</v>
      </c>
      <c r="H22" s="93">
        <v>420</v>
      </c>
      <c r="I22" s="93">
        <v>0</v>
      </c>
      <c r="J22" s="93">
        <v>0</v>
      </c>
      <c r="K22" s="93">
        <v>0</v>
      </c>
      <c r="L22" s="93">
        <v>0</v>
      </c>
      <c r="M22" s="93">
        <v>0</v>
      </c>
      <c r="N22" s="93">
        <v>41.14</v>
      </c>
      <c r="O22" s="93">
        <v>0</v>
      </c>
      <c r="P22" s="93">
        <v>0</v>
      </c>
      <c r="Q22" s="93">
        <v>0</v>
      </c>
      <c r="R22" s="93">
        <v>3161.14</v>
      </c>
      <c r="S22" s="93">
        <f>VLOOKUP($A22,JACFunding,JACFunding!$B$1,FALSE)</f>
        <v>11818.34</v>
      </c>
      <c r="T22" s="108">
        <f t="shared" si="0"/>
        <v>13448.3</v>
      </c>
    </row>
    <row r="23" spans="1:20" x14ac:dyDescent="0.3">
      <c r="A23" t="s">
        <v>31</v>
      </c>
      <c r="B23" s="93">
        <v>868.38</v>
      </c>
      <c r="C23" s="93">
        <v>118</v>
      </c>
      <c r="D23" s="93">
        <v>0</v>
      </c>
      <c r="E23" s="93">
        <v>703.78</v>
      </c>
      <c r="F23" s="93">
        <v>11.74</v>
      </c>
      <c r="G23" s="93">
        <v>0</v>
      </c>
      <c r="H23" s="93">
        <v>0</v>
      </c>
      <c r="I23" s="93">
        <v>0</v>
      </c>
      <c r="J23" s="93">
        <v>270</v>
      </c>
      <c r="K23" s="93">
        <v>0</v>
      </c>
      <c r="L23" s="93">
        <v>0</v>
      </c>
      <c r="M23" s="93">
        <v>0</v>
      </c>
      <c r="N23" s="93">
        <v>0</v>
      </c>
      <c r="O23" s="93">
        <v>0</v>
      </c>
      <c r="P23" s="93">
        <v>0</v>
      </c>
      <c r="Q23" s="93">
        <v>0</v>
      </c>
      <c r="R23" s="93">
        <v>270</v>
      </c>
      <c r="S23" s="93">
        <f>VLOOKUP($A23,JACFunding,JACFunding!$B$1,FALSE)</f>
        <v>0</v>
      </c>
      <c r="T23" s="108">
        <f t="shared" si="0"/>
        <v>1971.8999999999999</v>
      </c>
    </row>
    <row r="24" spans="1:20" x14ac:dyDescent="0.3">
      <c r="A24" t="s">
        <v>32</v>
      </c>
      <c r="B24" s="93">
        <v>4319.3</v>
      </c>
      <c r="C24" s="93">
        <v>506.19</v>
      </c>
      <c r="D24" s="93">
        <v>0</v>
      </c>
      <c r="E24" s="93">
        <v>0</v>
      </c>
      <c r="F24" s="93">
        <v>0</v>
      </c>
      <c r="G24" s="93">
        <v>225</v>
      </c>
      <c r="H24" s="93">
        <v>0</v>
      </c>
      <c r="I24" s="93">
        <v>0</v>
      </c>
      <c r="J24" s="93">
        <v>0</v>
      </c>
      <c r="K24" s="93">
        <v>0</v>
      </c>
      <c r="L24" s="93">
        <v>0</v>
      </c>
      <c r="M24" s="93">
        <v>0</v>
      </c>
      <c r="N24" s="93">
        <v>0</v>
      </c>
      <c r="O24" s="93">
        <v>0</v>
      </c>
      <c r="P24" s="93">
        <v>0</v>
      </c>
      <c r="Q24" s="93">
        <v>0</v>
      </c>
      <c r="R24" s="93">
        <v>225</v>
      </c>
      <c r="S24" s="93">
        <f>VLOOKUP($A24,JACFunding,JACFunding!$B$1,FALSE)</f>
        <v>6478.9</v>
      </c>
      <c r="T24" s="108">
        <f t="shared" si="0"/>
        <v>5050.49</v>
      </c>
    </row>
    <row r="25" spans="1:20" x14ac:dyDescent="0.3">
      <c r="A25" s="94" t="s">
        <v>33</v>
      </c>
      <c r="B25" s="93">
        <v>5056.5200000000004</v>
      </c>
      <c r="C25" s="93">
        <v>418.77</v>
      </c>
      <c r="D25" s="93">
        <v>0</v>
      </c>
      <c r="E25" s="93">
        <v>476.94</v>
      </c>
      <c r="F25" s="93">
        <v>2026.17</v>
      </c>
      <c r="G25" s="93">
        <v>1155</v>
      </c>
      <c r="H25" s="93">
        <v>0</v>
      </c>
      <c r="I25" s="93">
        <v>0</v>
      </c>
      <c r="J25" s="93">
        <v>435</v>
      </c>
      <c r="K25" s="93">
        <v>0</v>
      </c>
      <c r="L25" s="93">
        <v>0</v>
      </c>
      <c r="M25" s="93">
        <v>0</v>
      </c>
      <c r="N25" s="93">
        <v>0</v>
      </c>
      <c r="O25" s="93">
        <v>0</v>
      </c>
      <c r="P25" s="93">
        <v>0</v>
      </c>
      <c r="Q25" s="93">
        <v>0</v>
      </c>
      <c r="R25" s="93">
        <v>1590</v>
      </c>
      <c r="S25" s="93">
        <f>VLOOKUP($A25,JACFunding,JACFunding!$B$1,FALSE)</f>
        <v>5426.79</v>
      </c>
      <c r="T25" s="108">
        <f t="shared" si="0"/>
        <v>9568.4000000000015</v>
      </c>
    </row>
    <row r="26" spans="1:20" x14ac:dyDescent="0.3">
      <c r="A26" t="s">
        <v>34</v>
      </c>
      <c r="B26" s="93">
        <v>876.07</v>
      </c>
      <c r="C26" s="93">
        <v>490</v>
      </c>
      <c r="D26" s="93">
        <v>1000</v>
      </c>
      <c r="E26" s="93">
        <v>45.98</v>
      </c>
      <c r="F26" s="93">
        <v>0</v>
      </c>
      <c r="G26" s="93">
        <v>600</v>
      </c>
      <c r="H26" s="93">
        <v>0</v>
      </c>
      <c r="I26" s="93">
        <v>0</v>
      </c>
      <c r="J26" s="93">
        <v>0</v>
      </c>
      <c r="K26" s="93">
        <v>0</v>
      </c>
      <c r="L26" s="93">
        <v>0</v>
      </c>
      <c r="M26" s="93">
        <v>0</v>
      </c>
      <c r="N26" s="93">
        <v>0</v>
      </c>
      <c r="O26" s="93">
        <v>0</v>
      </c>
      <c r="P26" s="93">
        <v>0</v>
      </c>
      <c r="Q26" s="93">
        <v>0</v>
      </c>
      <c r="R26" s="93">
        <v>600</v>
      </c>
      <c r="S26" s="93">
        <f>VLOOKUP($A26,JACFunding,JACFunding!$B$1,FALSE)</f>
        <v>5740.4900000000007</v>
      </c>
      <c r="T26" s="108">
        <f t="shared" si="0"/>
        <v>3012.05</v>
      </c>
    </row>
    <row r="27" spans="1:20" x14ac:dyDescent="0.3">
      <c r="A27" t="s">
        <v>35</v>
      </c>
      <c r="B27" s="93">
        <v>10512.01</v>
      </c>
      <c r="C27" s="93">
        <v>562.02</v>
      </c>
      <c r="D27" s="93">
        <v>124.07</v>
      </c>
      <c r="E27" s="93">
        <v>358</v>
      </c>
      <c r="F27" s="93">
        <v>0</v>
      </c>
      <c r="G27" s="93">
        <v>375</v>
      </c>
      <c r="H27" s="93">
        <v>0</v>
      </c>
      <c r="I27" s="93">
        <v>0</v>
      </c>
      <c r="J27" s="93">
        <v>645</v>
      </c>
      <c r="K27" s="93">
        <v>0</v>
      </c>
      <c r="L27" s="93">
        <v>0</v>
      </c>
      <c r="M27" s="93">
        <v>0</v>
      </c>
      <c r="N27" s="93">
        <v>0</v>
      </c>
      <c r="O27" s="93">
        <v>0</v>
      </c>
      <c r="P27" s="93">
        <v>0</v>
      </c>
      <c r="Q27" s="93">
        <v>0</v>
      </c>
      <c r="R27" s="93">
        <v>1020</v>
      </c>
      <c r="S27" s="93">
        <f>VLOOKUP($A27,JACFunding,JACFunding!$B$1,FALSE)</f>
        <v>9078.92</v>
      </c>
      <c r="T27" s="108">
        <f t="shared" si="0"/>
        <v>12576.1</v>
      </c>
    </row>
    <row r="28" spans="1:20" x14ac:dyDescent="0.3">
      <c r="A28" t="s">
        <v>36</v>
      </c>
      <c r="B28" s="93">
        <v>10962.11</v>
      </c>
      <c r="C28" s="93">
        <v>3000</v>
      </c>
      <c r="D28" s="93">
        <v>114.76</v>
      </c>
      <c r="E28" s="93">
        <v>288.31</v>
      </c>
      <c r="F28" s="93">
        <v>0</v>
      </c>
      <c r="G28" s="93">
        <v>3690</v>
      </c>
      <c r="H28" s="93">
        <v>0</v>
      </c>
      <c r="I28" s="93">
        <v>0</v>
      </c>
      <c r="J28" s="93">
        <v>0</v>
      </c>
      <c r="K28" s="93">
        <v>0</v>
      </c>
      <c r="L28" s="93">
        <v>0</v>
      </c>
      <c r="M28" s="93">
        <v>72.95</v>
      </c>
      <c r="N28" s="93">
        <v>0</v>
      </c>
      <c r="O28" s="93">
        <v>0</v>
      </c>
      <c r="P28" s="93">
        <v>0</v>
      </c>
      <c r="Q28" s="93">
        <v>0</v>
      </c>
      <c r="R28" s="93">
        <v>3762.95</v>
      </c>
      <c r="S28" s="93">
        <f>VLOOKUP($A28,JACFunding,JACFunding!$B$1,FALSE)</f>
        <v>14653.42</v>
      </c>
      <c r="T28" s="108">
        <f t="shared" si="0"/>
        <v>18128.13</v>
      </c>
    </row>
    <row r="29" spans="1:20" x14ac:dyDescent="0.3">
      <c r="A29" t="s">
        <v>37</v>
      </c>
      <c r="B29" s="93">
        <v>24268.63</v>
      </c>
      <c r="C29" s="93">
        <v>6791.62</v>
      </c>
      <c r="D29" s="93">
        <v>459.79</v>
      </c>
      <c r="E29" s="93">
        <v>126.23</v>
      </c>
      <c r="F29" s="93">
        <v>0</v>
      </c>
      <c r="G29" s="93">
        <v>7545</v>
      </c>
      <c r="H29" s="93">
        <v>7740</v>
      </c>
      <c r="I29" s="93">
        <v>0</v>
      </c>
      <c r="J29" s="93">
        <v>375</v>
      </c>
      <c r="K29" s="93">
        <v>0</v>
      </c>
      <c r="L29" s="93">
        <v>0</v>
      </c>
      <c r="M29" s="93">
        <v>0</v>
      </c>
      <c r="N29" s="93">
        <v>2065.2399999999998</v>
      </c>
      <c r="O29" s="93">
        <v>203.2</v>
      </c>
      <c r="P29" s="93">
        <v>0</v>
      </c>
      <c r="Q29" s="93">
        <v>0</v>
      </c>
      <c r="R29" s="93">
        <v>17928.439999999999</v>
      </c>
      <c r="S29" s="93">
        <f>VLOOKUP($A29,JACFunding,JACFunding!$B$1,FALSE)</f>
        <v>36780.31</v>
      </c>
      <c r="T29" s="108">
        <f t="shared" si="0"/>
        <v>49574.71</v>
      </c>
    </row>
    <row r="30" spans="1:20" x14ac:dyDescent="0.3">
      <c r="A30" t="s">
        <v>38</v>
      </c>
      <c r="B30" s="93">
        <v>16754.009999999998</v>
      </c>
      <c r="C30" s="93">
        <v>2448.2199999999998</v>
      </c>
      <c r="D30" s="93">
        <v>579.9</v>
      </c>
      <c r="E30" s="93">
        <v>2287.02</v>
      </c>
      <c r="F30" s="93">
        <v>405.44</v>
      </c>
      <c r="G30" s="93">
        <v>3300</v>
      </c>
      <c r="H30" s="93">
        <v>630</v>
      </c>
      <c r="I30" s="93">
        <v>0</v>
      </c>
      <c r="J30" s="93">
        <v>480</v>
      </c>
      <c r="K30" s="93">
        <v>0</v>
      </c>
      <c r="L30" s="93">
        <v>0</v>
      </c>
      <c r="M30" s="93">
        <v>0</v>
      </c>
      <c r="N30" s="93">
        <v>0</v>
      </c>
      <c r="O30" s="93">
        <v>0</v>
      </c>
      <c r="P30" s="93">
        <v>936.15</v>
      </c>
      <c r="Q30" s="93">
        <v>0</v>
      </c>
      <c r="R30" s="93">
        <v>5346.15</v>
      </c>
      <c r="S30" s="93">
        <f>VLOOKUP($A30,JACFunding,JACFunding!$B$1,FALSE)</f>
        <v>21716.84</v>
      </c>
      <c r="T30" s="108">
        <f t="shared" si="0"/>
        <v>27820.74</v>
      </c>
    </row>
    <row r="31" spans="1:20" x14ac:dyDescent="0.3">
      <c r="A31" t="s">
        <v>39</v>
      </c>
      <c r="B31" s="93">
        <v>47745</v>
      </c>
      <c r="C31" s="93">
        <v>11103</v>
      </c>
      <c r="D31" s="93">
        <v>1386</v>
      </c>
      <c r="E31" s="93">
        <v>2315</v>
      </c>
      <c r="F31" s="93">
        <v>0</v>
      </c>
      <c r="G31" s="93">
        <v>48300</v>
      </c>
      <c r="H31" s="93">
        <v>7950</v>
      </c>
      <c r="I31" s="93">
        <v>0</v>
      </c>
      <c r="J31" s="93">
        <v>1500</v>
      </c>
      <c r="K31" s="93">
        <v>1380</v>
      </c>
      <c r="L31" s="93">
        <v>0</v>
      </c>
      <c r="M31" s="93">
        <v>0</v>
      </c>
      <c r="N31" s="93">
        <v>1784</v>
      </c>
      <c r="O31" s="93">
        <v>0</v>
      </c>
      <c r="P31" s="93">
        <v>0</v>
      </c>
      <c r="Q31" s="93">
        <v>0</v>
      </c>
      <c r="R31" s="93">
        <v>60914</v>
      </c>
      <c r="S31" s="93">
        <f>VLOOKUP($A31,JACFunding,JACFunding!$B$1,FALSE)</f>
        <v>103261.17</v>
      </c>
      <c r="T31" s="108">
        <f t="shared" si="0"/>
        <v>123463</v>
      </c>
    </row>
    <row r="32" spans="1:20" x14ac:dyDescent="0.3">
      <c r="A32" t="s">
        <v>40</v>
      </c>
      <c r="B32" s="93">
        <v>3707.36</v>
      </c>
      <c r="C32" s="93">
        <v>159.33000000000001</v>
      </c>
      <c r="D32" s="93">
        <v>0</v>
      </c>
      <c r="E32" s="93">
        <v>0</v>
      </c>
      <c r="F32" s="93">
        <v>0</v>
      </c>
      <c r="G32" s="93">
        <v>765</v>
      </c>
      <c r="H32" s="93">
        <v>120</v>
      </c>
      <c r="I32" s="93">
        <v>0</v>
      </c>
      <c r="J32" s="93">
        <v>0</v>
      </c>
      <c r="K32" s="93">
        <v>0</v>
      </c>
      <c r="L32" s="93">
        <v>0</v>
      </c>
      <c r="M32" s="93">
        <v>0</v>
      </c>
      <c r="N32" s="93">
        <v>0</v>
      </c>
      <c r="O32" s="93">
        <v>0</v>
      </c>
      <c r="P32" s="93">
        <v>0</v>
      </c>
      <c r="Q32" s="93">
        <v>0</v>
      </c>
      <c r="R32" s="93">
        <v>885</v>
      </c>
      <c r="S32" s="93">
        <f>VLOOKUP($A32,JACFunding,JACFunding!$B$1,FALSE)</f>
        <v>4238.66</v>
      </c>
      <c r="T32" s="108">
        <f t="shared" si="0"/>
        <v>4751.6900000000005</v>
      </c>
    </row>
    <row r="33" spans="1:20" x14ac:dyDescent="0.3">
      <c r="A33" t="s">
        <v>41</v>
      </c>
      <c r="B33" s="93">
        <v>27439.49</v>
      </c>
      <c r="C33" s="93">
        <v>3943.81</v>
      </c>
      <c r="D33" s="93">
        <v>4522.93</v>
      </c>
      <c r="E33" s="93">
        <v>2540.06</v>
      </c>
      <c r="F33" s="93">
        <v>480.39</v>
      </c>
      <c r="G33" s="93">
        <v>9075</v>
      </c>
      <c r="H33" s="93">
        <v>900</v>
      </c>
      <c r="I33" s="93">
        <v>0</v>
      </c>
      <c r="J33" s="93">
        <v>495</v>
      </c>
      <c r="K33" s="93">
        <v>0</v>
      </c>
      <c r="L33" s="93">
        <v>0</v>
      </c>
      <c r="M33" s="93">
        <v>0</v>
      </c>
      <c r="N33" s="93">
        <v>155.13999999999999</v>
      </c>
      <c r="O33" s="93">
        <v>0</v>
      </c>
      <c r="P33" s="93">
        <v>0</v>
      </c>
      <c r="Q33" s="93">
        <v>0</v>
      </c>
      <c r="R33" s="93">
        <v>10625.14</v>
      </c>
      <c r="S33" s="93">
        <f>VLOOKUP($A33,JACFunding,JACFunding!$B$1,FALSE)</f>
        <v>41434.79</v>
      </c>
      <c r="T33" s="108">
        <f t="shared" si="0"/>
        <v>49551.82</v>
      </c>
    </row>
    <row r="34" spans="1:20" x14ac:dyDescent="0.3">
      <c r="A34" t="s">
        <v>42</v>
      </c>
      <c r="B34" s="93">
        <v>5255.6</v>
      </c>
      <c r="C34" s="93">
        <v>336.05</v>
      </c>
      <c r="D34" s="93">
        <v>0</v>
      </c>
      <c r="E34" s="93">
        <v>45.36</v>
      </c>
      <c r="F34" s="93">
        <v>0</v>
      </c>
      <c r="G34" s="93">
        <v>735</v>
      </c>
      <c r="H34" s="93">
        <v>0</v>
      </c>
      <c r="I34" s="93">
        <v>0</v>
      </c>
      <c r="J34" s="93">
        <v>330</v>
      </c>
      <c r="K34" s="93">
        <v>0</v>
      </c>
      <c r="L34" s="93">
        <v>0</v>
      </c>
      <c r="M34" s="93">
        <v>0</v>
      </c>
      <c r="N34" s="93">
        <v>0</v>
      </c>
      <c r="O34" s="93">
        <v>0</v>
      </c>
      <c r="P34" s="93">
        <v>0</v>
      </c>
      <c r="Q34" s="93">
        <v>0</v>
      </c>
      <c r="R34" s="93">
        <v>1065</v>
      </c>
      <c r="S34" s="93">
        <f>VLOOKUP($A34,JACFunding,JACFunding!$B$1,FALSE)</f>
        <v>7605.4</v>
      </c>
      <c r="T34" s="108">
        <f t="shared" si="0"/>
        <v>6702.01</v>
      </c>
    </row>
    <row r="35" spans="1:20" x14ac:dyDescent="0.3">
      <c r="A35" t="s">
        <v>43</v>
      </c>
      <c r="B35" s="93">
        <v>7549</v>
      </c>
      <c r="C35" s="93">
        <v>86.48</v>
      </c>
      <c r="D35" s="93">
        <v>0</v>
      </c>
      <c r="E35" s="93">
        <v>0</v>
      </c>
      <c r="F35" s="93">
        <v>0</v>
      </c>
      <c r="G35" s="93">
        <v>870</v>
      </c>
      <c r="H35" s="93">
        <v>0</v>
      </c>
      <c r="I35" s="93">
        <v>0</v>
      </c>
      <c r="J35" s="93">
        <v>0</v>
      </c>
      <c r="K35" s="93">
        <v>0</v>
      </c>
      <c r="L35" s="93">
        <v>0</v>
      </c>
      <c r="M35" s="93">
        <v>0</v>
      </c>
      <c r="N35" s="93">
        <v>0</v>
      </c>
      <c r="O35" s="93">
        <v>0</v>
      </c>
      <c r="P35" s="93">
        <v>0</v>
      </c>
      <c r="Q35" s="93">
        <v>0</v>
      </c>
      <c r="R35" s="93">
        <v>870</v>
      </c>
      <c r="S35" s="93">
        <f>VLOOKUP($A35,JACFunding,JACFunding!$B$1,FALSE)</f>
        <v>11407.800000000001</v>
      </c>
      <c r="T35" s="108">
        <f t="shared" si="0"/>
        <v>8505.48</v>
      </c>
    </row>
    <row r="36" spans="1:20" x14ac:dyDescent="0.3">
      <c r="A36" t="s">
        <v>44</v>
      </c>
      <c r="B36" s="93">
        <v>1422.51</v>
      </c>
      <c r="C36" s="93">
        <v>75</v>
      </c>
      <c r="D36" s="93">
        <v>39</v>
      </c>
      <c r="E36" s="93">
        <v>9</v>
      </c>
      <c r="F36" s="93">
        <v>0</v>
      </c>
      <c r="G36" s="93">
        <v>0</v>
      </c>
      <c r="H36" s="93">
        <v>0</v>
      </c>
      <c r="I36" s="93">
        <v>0</v>
      </c>
      <c r="J36" s="93">
        <v>300</v>
      </c>
      <c r="K36" s="93">
        <v>0</v>
      </c>
      <c r="L36" s="93">
        <v>0</v>
      </c>
      <c r="M36" s="93">
        <v>0</v>
      </c>
      <c r="N36" s="93">
        <v>0</v>
      </c>
      <c r="O36" s="93">
        <v>0</v>
      </c>
      <c r="P36" s="93">
        <v>0</v>
      </c>
      <c r="Q36" s="93">
        <v>0</v>
      </c>
      <c r="R36" s="93">
        <v>300</v>
      </c>
      <c r="S36" s="93">
        <f>VLOOKUP($A36,JACFunding,JACFunding!$B$1,FALSE)</f>
        <v>0</v>
      </c>
      <c r="T36" s="108">
        <f t="shared" si="0"/>
        <v>1845.51</v>
      </c>
    </row>
    <row r="37" spans="1:20" x14ac:dyDescent="0.3">
      <c r="A37" t="s">
        <v>45</v>
      </c>
      <c r="B37" s="93">
        <v>41975.76</v>
      </c>
      <c r="C37" s="93">
        <v>5641.31</v>
      </c>
      <c r="D37" s="93">
        <v>0</v>
      </c>
      <c r="E37" s="93">
        <v>167.24</v>
      </c>
      <c r="F37" s="93">
        <v>76</v>
      </c>
      <c r="G37" s="93">
        <v>0</v>
      </c>
      <c r="H37" s="93">
        <v>0</v>
      </c>
      <c r="I37" s="93">
        <v>6391.01</v>
      </c>
      <c r="J37" s="93">
        <v>0</v>
      </c>
      <c r="K37" s="93">
        <v>0</v>
      </c>
      <c r="L37" s="93">
        <v>0</v>
      </c>
      <c r="M37" s="93">
        <v>0</v>
      </c>
      <c r="N37" s="93">
        <v>35.25</v>
      </c>
      <c r="O37" s="93">
        <v>0</v>
      </c>
      <c r="P37" s="93">
        <v>0</v>
      </c>
      <c r="Q37" s="93">
        <v>0</v>
      </c>
      <c r="R37" s="93">
        <v>6426.26</v>
      </c>
      <c r="S37" s="93">
        <f>VLOOKUP($A37,JACFunding,JACFunding!$B$1,FALSE)</f>
        <v>61511.25</v>
      </c>
      <c r="T37" s="108">
        <f t="shared" si="0"/>
        <v>54286.57</v>
      </c>
    </row>
    <row r="38" spans="1:20" x14ac:dyDescent="0.3">
      <c r="A38" t="s">
        <v>46</v>
      </c>
      <c r="B38" s="93">
        <v>28309.68</v>
      </c>
      <c r="C38" s="93">
        <v>23023.86</v>
      </c>
      <c r="D38" s="93">
        <v>11210.06</v>
      </c>
      <c r="E38" s="93">
        <v>0</v>
      </c>
      <c r="F38" s="93">
        <v>0</v>
      </c>
      <c r="G38" s="93">
        <v>3540</v>
      </c>
      <c r="H38" s="93">
        <v>2340</v>
      </c>
      <c r="I38" s="93">
        <v>0</v>
      </c>
      <c r="J38" s="93">
        <v>0</v>
      </c>
      <c r="K38" s="93">
        <v>0</v>
      </c>
      <c r="L38" s="93">
        <v>0</v>
      </c>
      <c r="M38" s="93">
        <v>349.39</v>
      </c>
      <c r="N38" s="93">
        <v>254.03</v>
      </c>
      <c r="O38" s="93">
        <v>697.64</v>
      </c>
      <c r="P38" s="93">
        <v>0</v>
      </c>
      <c r="Q38" s="93">
        <v>0</v>
      </c>
      <c r="R38" s="93">
        <v>7181.0599999999995</v>
      </c>
      <c r="S38" s="93">
        <f>VLOOKUP($A38,JACFunding,JACFunding!$B$1,FALSE)</f>
        <v>74180.989999999991</v>
      </c>
      <c r="T38" s="108">
        <f t="shared" si="0"/>
        <v>69724.66</v>
      </c>
    </row>
    <row r="39" spans="1:20" x14ac:dyDescent="0.3">
      <c r="A39" t="s">
        <v>47</v>
      </c>
      <c r="B39" s="93">
        <v>42678.71</v>
      </c>
      <c r="C39" s="93">
        <v>0</v>
      </c>
      <c r="D39" s="93">
        <v>0</v>
      </c>
      <c r="E39" s="93">
        <v>153.44999999999999</v>
      </c>
      <c r="F39" s="93">
        <v>0</v>
      </c>
      <c r="G39" s="93">
        <v>15480</v>
      </c>
      <c r="H39" s="93">
        <v>3570</v>
      </c>
      <c r="I39" s="93">
        <v>17</v>
      </c>
      <c r="J39" s="93">
        <v>0</v>
      </c>
      <c r="K39" s="93">
        <v>0</v>
      </c>
      <c r="L39" s="93">
        <v>0</v>
      </c>
      <c r="M39" s="93">
        <v>0</v>
      </c>
      <c r="N39" s="93">
        <v>375.04</v>
      </c>
      <c r="O39" s="93">
        <v>0</v>
      </c>
      <c r="P39" s="93">
        <v>0</v>
      </c>
      <c r="Q39" s="93"/>
      <c r="R39" s="93">
        <v>19442.04</v>
      </c>
      <c r="S39" s="93">
        <f>VLOOKUP($A39,JACFunding,JACFunding!$B$1,FALSE)</f>
        <v>65832.810000000012</v>
      </c>
      <c r="T39" s="108">
        <f t="shared" si="0"/>
        <v>62274.2</v>
      </c>
    </row>
    <row r="40" spans="1:20" x14ac:dyDescent="0.3">
      <c r="A40" t="s">
        <v>48</v>
      </c>
      <c r="B40" s="106">
        <v>12972.2</v>
      </c>
      <c r="C40" s="106">
        <v>787.46</v>
      </c>
      <c r="D40" s="93">
        <v>64.510000000000005</v>
      </c>
      <c r="E40" s="93">
        <v>141.44</v>
      </c>
      <c r="F40" s="93">
        <v>0</v>
      </c>
      <c r="G40" s="93">
        <v>1815</v>
      </c>
      <c r="H40" s="93">
        <v>390</v>
      </c>
      <c r="I40" s="93">
        <v>0</v>
      </c>
      <c r="J40" s="93">
        <v>615</v>
      </c>
      <c r="K40" s="93">
        <v>0</v>
      </c>
      <c r="L40" s="93">
        <v>0</v>
      </c>
      <c r="M40" s="93">
        <v>0</v>
      </c>
      <c r="N40" s="93">
        <v>297.51</v>
      </c>
      <c r="O40" s="93">
        <v>0</v>
      </c>
      <c r="P40" s="93">
        <v>0</v>
      </c>
      <c r="Q40" s="93">
        <v>0</v>
      </c>
      <c r="R40" s="93">
        <v>3117.51</v>
      </c>
      <c r="S40" s="93">
        <f>VLOOKUP($A40,JACFunding,JACFunding!$B$1,FALSE)</f>
        <v>14150.91</v>
      </c>
      <c r="T40" s="110">
        <f t="shared" si="0"/>
        <v>17083.12</v>
      </c>
    </row>
    <row r="41" spans="1:20" x14ac:dyDescent="0.3">
      <c r="A41" t="s">
        <v>49</v>
      </c>
      <c r="B41" s="93">
        <v>1228.3</v>
      </c>
      <c r="C41" s="93">
        <v>275.42</v>
      </c>
      <c r="D41" s="93">
        <v>0</v>
      </c>
      <c r="E41" s="93">
        <v>0</v>
      </c>
      <c r="F41" s="93">
        <v>0</v>
      </c>
      <c r="G41" s="93">
        <v>1275</v>
      </c>
      <c r="H41" s="93">
        <v>0</v>
      </c>
      <c r="I41" s="93">
        <v>0</v>
      </c>
      <c r="J41" s="93">
        <v>0</v>
      </c>
      <c r="K41" s="93">
        <v>0</v>
      </c>
      <c r="L41" s="93">
        <v>0</v>
      </c>
      <c r="M41" s="93">
        <v>0</v>
      </c>
      <c r="N41" s="93">
        <v>35</v>
      </c>
      <c r="O41" s="93">
        <v>0</v>
      </c>
      <c r="P41" s="93">
        <v>36.83</v>
      </c>
      <c r="Q41" s="93">
        <v>0</v>
      </c>
      <c r="R41" s="93">
        <v>1346.83</v>
      </c>
      <c r="S41" s="93">
        <f>VLOOKUP($A41,JACFunding,JACFunding!$B$1,FALSE)</f>
        <v>2603</v>
      </c>
      <c r="T41" s="108">
        <f t="shared" si="0"/>
        <v>2850.55</v>
      </c>
    </row>
    <row r="42" spans="1:20" x14ac:dyDescent="0.3">
      <c r="A42" t="s">
        <v>50</v>
      </c>
      <c r="B42" s="93">
        <v>968.55</v>
      </c>
      <c r="C42" s="93">
        <v>154.63</v>
      </c>
      <c r="D42" s="93">
        <v>0</v>
      </c>
      <c r="E42" s="93">
        <v>177.05</v>
      </c>
      <c r="F42" s="93">
        <v>0</v>
      </c>
      <c r="G42" s="93">
        <v>0</v>
      </c>
      <c r="H42" s="93">
        <v>0</v>
      </c>
      <c r="I42" s="93">
        <v>0</v>
      </c>
      <c r="J42" s="94">
        <v>495</v>
      </c>
      <c r="K42" s="93">
        <v>0</v>
      </c>
      <c r="L42" s="93">
        <v>0</v>
      </c>
      <c r="M42" s="93">
        <v>0</v>
      </c>
      <c r="N42" s="93">
        <v>0</v>
      </c>
      <c r="O42" s="93">
        <v>0</v>
      </c>
      <c r="P42" s="93">
        <v>0</v>
      </c>
      <c r="Q42" s="93">
        <v>0</v>
      </c>
      <c r="R42" s="93">
        <v>495</v>
      </c>
      <c r="S42" s="93">
        <f>VLOOKUP($A42,JACFunding,JACFunding!$B$1,FALSE)</f>
        <v>1429.5999999999995</v>
      </c>
      <c r="T42" s="108">
        <f t="shared" si="0"/>
        <v>1795.2299999999998</v>
      </c>
    </row>
    <row r="43" spans="1:20" x14ac:dyDescent="0.3">
      <c r="A43" t="s">
        <v>51</v>
      </c>
      <c r="B43" s="93">
        <v>16841.75</v>
      </c>
      <c r="C43" s="93">
        <v>0</v>
      </c>
      <c r="D43" s="93">
        <v>0</v>
      </c>
      <c r="E43" s="93">
        <v>44.72</v>
      </c>
      <c r="F43" s="93">
        <v>186.41</v>
      </c>
      <c r="G43" s="93">
        <v>13890</v>
      </c>
      <c r="H43" s="93">
        <v>210</v>
      </c>
      <c r="I43" s="93">
        <v>0</v>
      </c>
      <c r="J43" s="93">
        <v>0</v>
      </c>
      <c r="K43" s="93">
        <v>0</v>
      </c>
      <c r="L43" s="93">
        <v>0</v>
      </c>
      <c r="M43" s="93">
        <v>0</v>
      </c>
      <c r="N43" s="93">
        <v>258.74</v>
      </c>
      <c r="O43" s="93">
        <v>50.98</v>
      </c>
      <c r="P43" s="93">
        <v>120.12</v>
      </c>
      <c r="Q43" s="93">
        <v>0</v>
      </c>
      <c r="R43" s="93">
        <v>14529.84</v>
      </c>
      <c r="S43" s="93">
        <f>VLOOKUP($A43,JACFunding,JACFunding!$B$1,FALSE)</f>
        <v>34713.11</v>
      </c>
      <c r="T43" s="108">
        <f t="shared" si="0"/>
        <v>31602.720000000001</v>
      </c>
    </row>
    <row r="44" spans="1:20" x14ac:dyDescent="0.3">
      <c r="A44" t="s">
        <v>52</v>
      </c>
      <c r="B44" s="93">
        <v>22497.21</v>
      </c>
      <c r="C44" s="93">
        <v>3815.08</v>
      </c>
      <c r="D44" s="93">
        <v>2183.37</v>
      </c>
      <c r="E44" s="93">
        <v>234.38</v>
      </c>
      <c r="F44" s="93">
        <v>0</v>
      </c>
      <c r="G44" s="93">
        <v>20760</v>
      </c>
      <c r="H44" s="93">
        <v>1230</v>
      </c>
      <c r="I44" s="93">
        <v>0</v>
      </c>
      <c r="J44" s="93">
        <v>15</v>
      </c>
      <c r="K44" s="93">
        <v>420</v>
      </c>
      <c r="L44" s="93">
        <v>0</v>
      </c>
      <c r="M44" s="93">
        <v>0</v>
      </c>
      <c r="N44" s="93">
        <v>3346.13</v>
      </c>
      <c r="O44" s="93">
        <v>89.12</v>
      </c>
      <c r="P44" s="93">
        <v>0</v>
      </c>
      <c r="Q44" s="93">
        <v>0</v>
      </c>
      <c r="R44" s="93">
        <v>25860.25</v>
      </c>
      <c r="S44" s="93">
        <f>VLOOKUP($A44,JACFunding,JACFunding!$B$1,FALSE)</f>
        <v>46593.27</v>
      </c>
      <c r="T44" s="108">
        <f t="shared" si="0"/>
        <v>54590.29</v>
      </c>
    </row>
    <row r="45" spans="1:20" x14ac:dyDescent="0.3">
      <c r="A45" t="s">
        <v>53</v>
      </c>
      <c r="B45" s="93">
        <v>24130.560000000001</v>
      </c>
      <c r="C45" s="93">
        <v>3140.33</v>
      </c>
      <c r="D45" s="93">
        <v>0</v>
      </c>
      <c r="E45" s="93">
        <v>438.29</v>
      </c>
      <c r="F45" s="93">
        <v>101.63</v>
      </c>
      <c r="G45" s="93">
        <v>9165</v>
      </c>
      <c r="H45" s="93">
        <v>1710</v>
      </c>
      <c r="I45" s="93">
        <v>0</v>
      </c>
      <c r="J45" s="93">
        <v>945</v>
      </c>
      <c r="K45" s="93">
        <v>0</v>
      </c>
      <c r="L45" s="93">
        <v>0</v>
      </c>
      <c r="M45" s="93">
        <v>0</v>
      </c>
      <c r="N45" s="93">
        <v>66.36</v>
      </c>
      <c r="O45" s="93">
        <v>0</v>
      </c>
      <c r="P45" s="93">
        <v>17.54</v>
      </c>
      <c r="Q45" s="93">
        <v>0</v>
      </c>
      <c r="R45" s="93">
        <v>11903.9</v>
      </c>
      <c r="S45" s="93">
        <f>VLOOKUP($A45,JACFunding,JACFunding!$B$1,FALSE)</f>
        <v>36221.789999999994</v>
      </c>
      <c r="T45" s="108">
        <f t="shared" si="0"/>
        <v>39714.71</v>
      </c>
    </row>
    <row r="46" spans="1:20" x14ac:dyDescent="0.3">
      <c r="A46" t="s">
        <v>54</v>
      </c>
      <c r="B46" s="93">
        <v>23211.17</v>
      </c>
      <c r="C46" s="93">
        <v>6857.37</v>
      </c>
      <c r="D46" s="93">
        <v>2465</v>
      </c>
      <c r="E46" s="93">
        <v>0</v>
      </c>
      <c r="F46" s="93">
        <v>768</v>
      </c>
      <c r="G46" s="93">
        <v>3630</v>
      </c>
      <c r="H46" s="93">
        <v>1080</v>
      </c>
      <c r="I46" s="93">
        <v>0</v>
      </c>
      <c r="J46" s="93">
        <v>0</v>
      </c>
      <c r="K46" s="93">
        <v>0</v>
      </c>
      <c r="L46" s="93">
        <v>0</v>
      </c>
      <c r="M46" s="93">
        <v>0</v>
      </c>
      <c r="N46" s="93">
        <v>99</v>
      </c>
      <c r="O46" s="93">
        <v>0</v>
      </c>
      <c r="P46" s="93">
        <v>0</v>
      </c>
      <c r="Q46" s="93">
        <v>0</v>
      </c>
      <c r="R46" s="93">
        <v>4809</v>
      </c>
      <c r="S46" s="93">
        <f>VLOOKUP($A46,JACFunding,JACFunding!$B$1,FALSE)</f>
        <v>736.79000000000178</v>
      </c>
      <c r="T46" s="108">
        <f t="shared" si="0"/>
        <v>38110.539999999994</v>
      </c>
    </row>
    <row r="47" spans="1:20" x14ac:dyDescent="0.3">
      <c r="A47" t="s">
        <v>55</v>
      </c>
      <c r="B47" s="93">
        <v>17910.14</v>
      </c>
      <c r="C47" s="93">
        <v>805.49</v>
      </c>
      <c r="D47" s="93">
        <v>1988.97</v>
      </c>
      <c r="E47" s="93">
        <v>0</v>
      </c>
      <c r="F47" s="93">
        <v>0</v>
      </c>
      <c r="G47" s="93">
        <v>2415</v>
      </c>
      <c r="H47" s="93">
        <v>240</v>
      </c>
      <c r="I47" s="93">
        <v>0</v>
      </c>
      <c r="J47" s="93">
        <v>150</v>
      </c>
      <c r="K47" s="93">
        <v>0</v>
      </c>
      <c r="L47" s="93">
        <v>0</v>
      </c>
      <c r="M47" s="93">
        <v>0</v>
      </c>
      <c r="N47" s="93">
        <v>0</v>
      </c>
      <c r="O47" s="93">
        <v>0</v>
      </c>
      <c r="P47" s="93">
        <v>0</v>
      </c>
      <c r="Q47" s="93">
        <v>0</v>
      </c>
      <c r="R47" s="93">
        <v>2805</v>
      </c>
      <c r="S47" s="93">
        <f>VLOOKUP($A47,JACFunding,JACFunding!$B$1,FALSE)</f>
        <v>14055.609999999999</v>
      </c>
      <c r="T47" s="108">
        <f t="shared" si="0"/>
        <v>23509.600000000002</v>
      </c>
    </row>
    <row r="48" spans="1:20" x14ac:dyDescent="0.3">
      <c r="A48" t="s">
        <v>56</v>
      </c>
      <c r="B48" s="93">
        <v>10816.85</v>
      </c>
      <c r="C48" s="93">
        <v>0</v>
      </c>
      <c r="D48" s="93">
        <v>0</v>
      </c>
      <c r="E48" s="93">
        <v>236.88</v>
      </c>
      <c r="F48" s="93">
        <v>9156.74</v>
      </c>
      <c r="G48" s="93">
        <v>4455</v>
      </c>
      <c r="H48" s="93">
        <v>1050</v>
      </c>
      <c r="I48" s="93">
        <v>0</v>
      </c>
      <c r="J48" s="93">
        <v>120</v>
      </c>
      <c r="K48" s="93">
        <v>0</v>
      </c>
      <c r="L48" s="93">
        <v>0</v>
      </c>
      <c r="M48" s="93">
        <v>0</v>
      </c>
      <c r="N48" s="93">
        <v>123.21</v>
      </c>
      <c r="O48" s="93">
        <v>0</v>
      </c>
      <c r="P48" s="93">
        <v>0</v>
      </c>
      <c r="Q48" s="93">
        <v>0</v>
      </c>
      <c r="R48" s="93">
        <v>5748.21</v>
      </c>
      <c r="S48" s="93">
        <f>VLOOKUP($A48,JACFunding,JACFunding!$B$1,FALSE)</f>
        <v>19537.41</v>
      </c>
      <c r="T48" s="108">
        <f t="shared" si="0"/>
        <v>25958.68</v>
      </c>
    </row>
    <row r="49" spans="1:20" x14ac:dyDescent="0.3">
      <c r="A49" t="s">
        <v>57</v>
      </c>
      <c r="B49" s="93">
        <v>20569.09</v>
      </c>
      <c r="C49" s="93">
        <v>1635.08</v>
      </c>
      <c r="D49" s="93">
        <v>0</v>
      </c>
      <c r="E49" s="93">
        <v>817.89</v>
      </c>
      <c r="F49" s="93">
        <v>99.7</v>
      </c>
      <c r="G49" s="93">
        <v>4710</v>
      </c>
      <c r="H49" s="93">
        <v>630</v>
      </c>
      <c r="I49" s="93">
        <v>1755</v>
      </c>
      <c r="J49" s="93">
        <v>0</v>
      </c>
      <c r="K49" s="93">
        <v>0</v>
      </c>
      <c r="L49" s="93">
        <v>0</v>
      </c>
      <c r="M49" s="93">
        <v>0</v>
      </c>
      <c r="N49" s="93">
        <v>0</v>
      </c>
      <c r="O49" s="93">
        <v>0</v>
      </c>
      <c r="P49" s="93">
        <v>0</v>
      </c>
      <c r="Q49" s="93">
        <v>0</v>
      </c>
      <c r="R49" s="93">
        <v>7095</v>
      </c>
      <c r="S49" s="93">
        <f>VLOOKUP($A49,JACFunding,JACFunding!$B$1,FALSE)</f>
        <v>26664.6</v>
      </c>
      <c r="T49" s="108">
        <f t="shared" si="0"/>
        <v>30216.76</v>
      </c>
    </row>
    <row r="50" spans="1:20" x14ac:dyDescent="0.3">
      <c r="A50" t="s">
        <v>58</v>
      </c>
      <c r="B50" s="93">
        <v>54760.84</v>
      </c>
      <c r="C50" s="93">
        <v>31188.69</v>
      </c>
      <c r="D50" s="93">
        <v>2413.85</v>
      </c>
      <c r="E50" s="93">
        <v>300.08</v>
      </c>
      <c r="F50" s="93">
        <v>3387.74</v>
      </c>
      <c r="G50" s="93">
        <v>52005</v>
      </c>
      <c r="H50" s="93">
        <v>12930</v>
      </c>
      <c r="I50" s="93">
        <v>0</v>
      </c>
      <c r="J50" s="93">
        <v>0</v>
      </c>
      <c r="K50" s="93">
        <v>0</v>
      </c>
      <c r="L50" s="93">
        <v>0</v>
      </c>
      <c r="M50" s="93">
        <v>0</v>
      </c>
      <c r="N50" s="93">
        <v>5841.23</v>
      </c>
      <c r="O50" s="93">
        <v>649.86</v>
      </c>
      <c r="P50" s="93">
        <v>0</v>
      </c>
      <c r="Q50" s="93">
        <v>0</v>
      </c>
      <c r="R50" s="93">
        <v>71426.09</v>
      </c>
      <c r="S50" s="93">
        <f>VLOOKUP($A50,JACFunding,JACFunding!$B$1,FALSE)</f>
        <v>175929.28999999998</v>
      </c>
      <c r="T50" s="108">
        <f t="shared" si="0"/>
        <v>163477.29</v>
      </c>
    </row>
    <row r="51" spans="1:20" x14ac:dyDescent="0.3">
      <c r="A51" t="s">
        <v>59</v>
      </c>
      <c r="B51" s="93">
        <v>0</v>
      </c>
      <c r="C51" s="93">
        <v>0</v>
      </c>
      <c r="D51" s="93">
        <v>0</v>
      </c>
      <c r="E51" s="93">
        <v>0</v>
      </c>
      <c r="F51" s="93">
        <v>42415.5</v>
      </c>
      <c r="G51" s="93">
        <v>29625</v>
      </c>
      <c r="H51" s="93">
        <v>1740</v>
      </c>
      <c r="I51" s="93">
        <v>0</v>
      </c>
      <c r="J51" s="93">
        <v>0</v>
      </c>
      <c r="K51" s="93">
        <v>0</v>
      </c>
      <c r="L51" s="93">
        <v>0</v>
      </c>
      <c r="M51" s="93">
        <v>0</v>
      </c>
      <c r="N51" s="93">
        <v>659.36</v>
      </c>
      <c r="O51" s="93">
        <v>0</v>
      </c>
      <c r="P51" s="93">
        <v>0</v>
      </c>
      <c r="Q51" s="93">
        <v>0</v>
      </c>
      <c r="R51" s="93">
        <v>32024.36</v>
      </c>
      <c r="S51" s="93">
        <f>VLOOKUP($A51,JACFunding,JACFunding!$B$1,FALSE)</f>
        <v>59429.29</v>
      </c>
      <c r="T51" s="108">
        <f t="shared" si="0"/>
        <v>74439.86</v>
      </c>
    </row>
    <row r="52" spans="1:20" x14ac:dyDescent="0.3">
      <c r="A52" t="s">
        <v>60</v>
      </c>
      <c r="B52" s="93">
        <v>64575.23</v>
      </c>
      <c r="C52" s="93">
        <v>22965.53</v>
      </c>
      <c r="D52" s="93">
        <v>13954.15</v>
      </c>
      <c r="E52" s="93">
        <v>4976.63</v>
      </c>
      <c r="F52" s="93">
        <v>48300.3</v>
      </c>
      <c r="G52" s="93">
        <v>49455</v>
      </c>
      <c r="H52" s="93">
        <v>16500</v>
      </c>
      <c r="I52" s="93">
        <v>0</v>
      </c>
      <c r="J52" s="93">
        <v>0</v>
      </c>
      <c r="K52" s="93">
        <v>0</v>
      </c>
      <c r="L52" s="93">
        <v>0</v>
      </c>
      <c r="M52" s="93">
        <v>0</v>
      </c>
      <c r="N52" s="93">
        <v>3590.35</v>
      </c>
      <c r="O52" s="93">
        <v>62.67</v>
      </c>
      <c r="P52" s="93">
        <v>0</v>
      </c>
      <c r="Q52" s="93">
        <v>0</v>
      </c>
      <c r="R52" s="93">
        <v>69608.02</v>
      </c>
      <c r="S52" s="93">
        <f>VLOOKUP($A52,JACFunding,JACFunding!$B$1,FALSE)</f>
        <v>232464.97</v>
      </c>
      <c r="T52" s="108">
        <f t="shared" si="0"/>
        <v>224379.86000000004</v>
      </c>
    </row>
    <row r="53" spans="1:20" x14ac:dyDescent="0.3">
      <c r="A53" t="s">
        <v>61</v>
      </c>
      <c r="B53" s="93">
        <v>39753.85</v>
      </c>
      <c r="C53" s="93">
        <v>57.36</v>
      </c>
      <c r="D53" s="93">
        <v>277.63</v>
      </c>
      <c r="E53" s="93">
        <v>555.9</v>
      </c>
      <c r="F53" s="93">
        <v>12533.33</v>
      </c>
      <c r="G53" s="93">
        <v>28275</v>
      </c>
      <c r="H53" s="93">
        <v>0</v>
      </c>
      <c r="I53" s="93">
        <v>0</v>
      </c>
      <c r="J53" s="93">
        <v>0</v>
      </c>
      <c r="K53" s="93">
        <v>0</v>
      </c>
      <c r="L53" s="93">
        <v>0</v>
      </c>
      <c r="M53" s="93">
        <v>0</v>
      </c>
      <c r="N53" s="93">
        <v>0</v>
      </c>
      <c r="O53" s="93">
        <v>0</v>
      </c>
      <c r="P53" s="93">
        <v>393.87</v>
      </c>
      <c r="Q53" s="93">
        <v>0</v>
      </c>
      <c r="R53" s="93">
        <v>28668.87</v>
      </c>
      <c r="S53" s="93">
        <f>VLOOKUP($A53,JACFunding,JACFunding!$B$1,FALSE)</f>
        <v>86962.31</v>
      </c>
      <c r="T53" s="108">
        <f t="shared" si="0"/>
        <v>81846.94</v>
      </c>
    </row>
    <row r="54" spans="1:20" x14ac:dyDescent="0.3">
      <c r="A54" t="s">
        <v>11</v>
      </c>
      <c r="B54" s="93">
        <v>74966.11</v>
      </c>
      <c r="C54" s="93">
        <v>12126.26</v>
      </c>
      <c r="D54" s="93">
        <v>362.5</v>
      </c>
      <c r="E54" s="93">
        <v>2124.9499999999998</v>
      </c>
      <c r="F54" s="93">
        <v>0</v>
      </c>
      <c r="G54" s="93">
        <v>50940</v>
      </c>
      <c r="H54" s="93">
        <v>5370</v>
      </c>
      <c r="I54" s="93">
        <v>0</v>
      </c>
      <c r="J54" s="93">
        <v>540</v>
      </c>
      <c r="K54" s="93">
        <v>0</v>
      </c>
      <c r="L54" s="93">
        <v>0</v>
      </c>
      <c r="M54" s="93">
        <v>0</v>
      </c>
      <c r="N54" s="93">
        <v>1874.56</v>
      </c>
      <c r="O54" s="93">
        <v>647.67999999999995</v>
      </c>
      <c r="P54" s="93">
        <v>1237.3699999999999</v>
      </c>
      <c r="Q54" s="93">
        <v>0</v>
      </c>
      <c r="R54" s="93">
        <v>60609.61</v>
      </c>
      <c r="S54" s="93">
        <f>VLOOKUP($A54,JACFunding,JACFunding!$B$1,FALSE)</f>
        <v>154960.68</v>
      </c>
      <c r="T54" s="108">
        <f t="shared" si="0"/>
        <v>150189.43</v>
      </c>
    </row>
    <row r="55" spans="1:20" x14ac:dyDescent="0.3">
      <c r="A55" t="s">
        <v>62</v>
      </c>
      <c r="B55" s="93">
        <v>26830.880000000001</v>
      </c>
      <c r="C55" s="93">
        <v>8996.33</v>
      </c>
      <c r="D55" s="93">
        <v>8726.4500000000007</v>
      </c>
      <c r="E55" s="93">
        <v>2953.44</v>
      </c>
      <c r="F55" s="93">
        <v>0</v>
      </c>
      <c r="G55" s="93">
        <v>21270</v>
      </c>
      <c r="H55" s="93">
        <v>9330</v>
      </c>
      <c r="I55" s="93">
        <v>15675</v>
      </c>
      <c r="J55" s="93">
        <v>1335</v>
      </c>
      <c r="K55" s="93">
        <v>1110</v>
      </c>
      <c r="L55" s="93">
        <v>0</v>
      </c>
      <c r="M55" s="93">
        <v>0</v>
      </c>
      <c r="N55" s="93">
        <v>498.5</v>
      </c>
      <c r="O55" s="93">
        <v>180.65</v>
      </c>
      <c r="P55" s="93">
        <v>1388.71</v>
      </c>
      <c r="Q55" s="93">
        <v>0</v>
      </c>
      <c r="R55" s="93">
        <v>50787.86</v>
      </c>
      <c r="S55" s="93">
        <f>VLOOKUP($A55,JACFunding,JACFunding!$B$1,FALSE)</f>
        <v>71939.12999999999</v>
      </c>
      <c r="T55" s="108">
        <f t="shared" si="0"/>
        <v>98294.96</v>
      </c>
    </row>
    <row r="56" spans="1:20" x14ac:dyDescent="0.3">
      <c r="A56" t="s">
        <v>63</v>
      </c>
      <c r="B56" s="93">
        <v>18041.66</v>
      </c>
      <c r="C56" s="93">
        <v>1418.46</v>
      </c>
      <c r="D56" s="93">
        <v>451.3</v>
      </c>
      <c r="E56" s="93">
        <v>195</v>
      </c>
      <c r="F56" s="93">
        <v>0</v>
      </c>
      <c r="G56" s="93">
        <v>3735</v>
      </c>
      <c r="H56" s="93">
        <v>300</v>
      </c>
      <c r="I56" s="93">
        <v>930</v>
      </c>
      <c r="J56" s="93">
        <v>0</v>
      </c>
      <c r="K56" s="93">
        <v>0</v>
      </c>
      <c r="L56" s="93">
        <v>0</v>
      </c>
      <c r="M56" s="93">
        <v>922.5</v>
      </c>
      <c r="N56" s="93">
        <v>613.16</v>
      </c>
      <c r="O56" s="93">
        <v>0</v>
      </c>
      <c r="P56" s="93">
        <v>0</v>
      </c>
      <c r="Q56" s="93">
        <v>0</v>
      </c>
      <c r="R56" s="93">
        <v>6500.66</v>
      </c>
      <c r="S56" s="93">
        <f>VLOOKUP($A56,JACFunding,JACFunding!$B$1,FALSE)</f>
        <v>19783.52</v>
      </c>
      <c r="T56" s="108">
        <f t="shared" si="0"/>
        <v>26607.079999999998</v>
      </c>
    </row>
    <row r="57" spans="1:20" x14ac:dyDescent="0.3">
      <c r="A57" t="s">
        <v>64</v>
      </c>
      <c r="B57" s="93">
        <v>23862.05</v>
      </c>
      <c r="C57" s="93">
        <v>1812.32</v>
      </c>
      <c r="D57" s="93">
        <v>723.8</v>
      </c>
      <c r="E57" s="93">
        <v>40.81</v>
      </c>
      <c r="F57" s="93">
        <v>1023.22</v>
      </c>
      <c r="G57" s="93">
        <v>9030</v>
      </c>
      <c r="H57" s="93">
        <v>2130</v>
      </c>
      <c r="I57" s="93">
        <v>2055</v>
      </c>
      <c r="J57" s="93">
        <v>600</v>
      </c>
      <c r="K57" s="93">
        <v>0</v>
      </c>
      <c r="L57" s="93">
        <v>0</v>
      </c>
      <c r="M57" s="93">
        <v>0</v>
      </c>
      <c r="N57" s="93">
        <v>1439.71</v>
      </c>
      <c r="O57" s="93">
        <v>37.86</v>
      </c>
      <c r="P57" s="93">
        <v>182.77</v>
      </c>
      <c r="Q57" s="93">
        <v>0</v>
      </c>
      <c r="R57" s="93">
        <v>15475.34</v>
      </c>
      <c r="S57" s="93">
        <f>VLOOKUP($A57,JACFunding,JACFunding!$B$1,FALSE)</f>
        <v>31580.16</v>
      </c>
      <c r="T57" s="108">
        <f t="shared" si="0"/>
        <v>42937.539999999994</v>
      </c>
    </row>
    <row r="58" spans="1:20" x14ac:dyDescent="0.3">
      <c r="A58" t="s">
        <v>77</v>
      </c>
      <c r="B58" s="93">
        <v>42745.55</v>
      </c>
      <c r="C58" s="93">
        <v>14991.69</v>
      </c>
      <c r="D58" s="93">
        <v>600</v>
      </c>
      <c r="E58" s="93">
        <v>513.88</v>
      </c>
      <c r="F58" s="93">
        <v>59.68</v>
      </c>
      <c r="G58" s="93">
        <v>43560</v>
      </c>
      <c r="H58" s="93">
        <v>1950</v>
      </c>
      <c r="I58" s="93">
        <v>0</v>
      </c>
      <c r="J58" s="93">
        <v>795</v>
      </c>
      <c r="K58" s="93">
        <v>0</v>
      </c>
      <c r="L58" s="93">
        <v>0</v>
      </c>
      <c r="M58" s="93">
        <v>0</v>
      </c>
      <c r="N58" s="93">
        <v>297.79000000000002</v>
      </c>
      <c r="O58" s="93">
        <v>0</v>
      </c>
      <c r="P58" s="93">
        <v>0</v>
      </c>
      <c r="Q58" s="93">
        <v>0</v>
      </c>
      <c r="R58" s="93">
        <v>46602.79</v>
      </c>
      <c r="S58" s="93">
        <f>VLOOKUP($A58,JACFunding,JACFunding!$B$1,FALSE)</f>
        <v>87930.68</v>
      </c>
      <c r="T58" s="108">
        <f t="shared" si="0"/>
        <v>105513.59</v>
      </c>
    </row>
    <row r="59" spans="1:20" x14ac:dyDescent="0.3">
      <c r="A59" t="s">
        <v>78</v>
      </c>
      <c r="B59" s="93">
        <v>30731.31</v>
      </c>
      <c r="C59" s="93">
        <v>6511.03</v>
      </c>
      <c r="D59" s="93">
        <v>1972</v>
      </c>
      <c r="E59" s="93">
        <v>505.62</v>
      </c>
      <c r="F59" s="93">
        <v>0</v>
      </c>
      <c r="G59" s="93">
        <v>11730</v>
      </c>
      <c r="H59" s="93">
        <v>2910</v>
      </c>
      <c r="I59" s="93">
        <v>0</v>
      </c>
      <c r="J59" s="93">
        <v>60</v>
      </c>
      <c r="K59" s="93">
        <v>390</v>
      </c>
      <c r="L59" s="93">
        <v>0</v>
      </c>
      <c r="M59" s="93">
        <v>0</v>
      </c>
      <c r="N59" s="93">
        <v>55.77</v>
      </c>
      <c r="O59" s="93">
        <v>0</v>
      </c>
      <c r="P59" s="93">
        <v>0</v>
      </c>
      <c r="Q59" s="93">
        <v>0</v>
      </c>
      <c r="R59" s="93">
        <v>15145.77</v>
      </c>
      <c r="S59" s="93">
        <f>VLOOKUP($A59,JACFunding,JACFunding!$B$1,FALSE)</f>
        <v>52675.56</v>
      </c>
      <c r="T59" s="108">
        <f t="shared" si="0"/>
        <v>54865.73</v>
      </c>
    </row>
    <row r="60" spans="1:20" x14ac:dyDescent="0.3">
      <c r="A60" t="s">
        <v>138</v>
      </c>
      <c r="B60" s="93">
        <v>12292.43</v>
      </c>
      <c r="C60" s="93">
        <v>517.54</v>
      </c>
      <c r="D60" s="93">
        <v>0</v>
      </c>
      <c r="E60" s="93">
        <v>176.16</v>
      </c>
      <c r="F60" s="93">
        <v>100</v>
      </c>
      <c r="G60" s="93">
        <v>3105</v>
      </c>
      <c r="H60" s="93">
        <v>1920</v>
      </c>
      <c r="I60" s="93">
        <v>4995</v>
      </c>
      <c r="J60" s="93">
        <v>0</v>
      </c>
      <c r="K60" s="93">
        <v>0</v>
      </c>
      <c r="L60" s="93">
        <v>0</v>
      </c>
      <c r="M60" s="93">
        <v>0</v>
      </c>
      <c r="N60" s="93">
        <v>0</v>
      </c>
      <c r="O60" s="93">
        <v>0</v>
      </c>
      <c r="P60" s="93">
        <v>473.72</v>
      </c>
      <c r="Q60" s="93">
        <v>0</v>
      </c>
      <c r="R60" s="93">
        <v>10493.72</v>
      </c>
      <c r="S60" s="93">
        <f>VLOOKUP($A60,JACFunding,JACFunding!$B$1,FALSE)</f>
        <v>12473.5</v>
      </c>
      <c r="T60" s="108">
        <f t="shared" si="0"/>
        <v>23579.850000000002</v>
      </c>
    </row>
    <row r="61" spans="1:20" x14ac:dyDescent="0.3">
      <c r="A61" t="s">
        <v>139</v>
      </c>
      <c r="B61" s="93">
        <v>35338.400000000001</v>
      </c>
      <c r="C61" s="93">
        <v>16897.16</v>
      </c>
      <c r="D61" s="93">
        <v>13.46</v>
      </c>
      <c r="E61" s="93">
        <v>463.59</v>
      </c>
      <c r="F61" s="93">
        <v>474.74</v>
      </c>
      <c r="G61" s="93">
        <v>19140</v>
      </c>
      <c r="H61" s="93">
        <v>7590</v>
      </c>
      <c r="I61" s="93">
        <v>1650</v>
      </c>
      <c r="J61" s="93">
        <v>0</v>
      </c>
      <c r="K61" s="93">
        <v>0</v>
      </c>
      <c r="L61" s="93">
        <v>0</v>
      </c>
      <c r="M61" s="93">
        <v>0</v>
      </c>
      <c r="N61" s="93">
        <v>224.04</v>
      </c>
      <c r="O61" s="93">
        <v>0</v>
      </c>
      <c r="P61" s="93">
        <v>0</v>
      </c>
      <c r="Q61" s="93">
        <v>0</v>
      </c>
      <c r="R61" s="93">
        <v>28604.04</v>
      </c>
      <c r="S61" s="93">
        <f>VLOOKUP($A61,JACFunding,JACFunding!$B$1,FALSE)</f>
        <v>75067.259999999995</v>
      </c>
      <c r="T61" s="108">
        <f t="shared" si="0"/>
        <v>81791.389999999985</v>
      </c>
    </row>
    <row r="62" spans="1:20" x14ac:dyDescent="0.3">
      <c r="A62" t="s">
        <v>65</v>
      </c>
      <c r="B62" s="93">
        <v>15440.41</v>
      </c>
      <c r="C62" s="93">
        <v>82.5</v>
      </c>
      <c r="D62" s="93">
        <v>0</v>
      </c>
      <c r="E62" s="93">
        <v>0</v>
      </c>
      <c r="F62" s="93">
        <v>0</v>
      </c>
      <c r="G62" s="93">
        <v>0</v>
      </c>
      <c r="H62" s="93">
        <v>0</v>
      </c>
      <c r="I62" s="93">
        <v>3225</v>
      </c>
      <c r="J62" s="93">
        <v>0</v>
      </c>
      <c r="K62" s="93">
        <v>0</v>
      </c>
      <c r="L62" s="93">
        <v>0</v>
      </c>
      <c r="M62" s="93">
        <v>0</v>
      </c>
      <c r="N62" s="93">
        <v>434.07</v>
      </c>
      <c r="O62" s="93">
        <v>0</v>
      </c>
      <c r="P62" s="93">
        <v>0</v>
      </c>
      <c r="Q62" s="93">
        <v>0</v>
      </c>
      <c r="R62" s="93">
        <v>3659.07</v>
      </c>
      <c r="S62" s="93">
        <f>VLOOKUP($A62,JACFunding,JACFunding!$B$1,FALSE)</f>
        <v>19181.98</v>
      </c>
      <c r="T62" s="108">
        <f t="shared" si="0"/>
        <v>19181.98</v>
      </c>
    </row>
    <row r="63" spans="1:20" x14ac:dyDescent="0.3">
      <c r="A63" t="s">
        <v>66</v>
      </c>
      <c r="B63" s="93">
        <v>3943.41</v>
      </c>
      <c r="C63" s="93">
        <v>378.28</v>
      </c>
      <c r="D63" s="93">
        <v>52.44</v>
      </c>
      <c r="E63" s="93">
        <v>62.7</v>
      </c>
      <c r="F63" s="93">
        <v>0</v>
      </c>
      <c r="G63" s="93">
        <v>2565</v>
      </c>
      <c r="H63" s="93">
        <v>0</v>
      </c>
      <c r="I63" s="93">
        <v>0</v>
      </c>
      <c r="J63" s="93">
        <v>90</v>
      </c>
      <c r="K63" s="93">
        <v>0</v>
      </c>
      <c r="L63" s="93">
        <v>0</v>
      </c>
      <c r="M63" s="93">
        <v>0</v>
      </c>
      <c r="N63" s="93">
        <v>0</v>
      </c>
      <c r="O63" s="93">
        <v>0</v>
      </c>
      <c r="P63" s="93">
        <v>0</v>
      </c>
      <c r="Q63" s="93">
        <v>0</v>
      </c>
      <c r="R63" s="93">
        <v>2655</v>
      </c>
      <c r="S63" s="93">
        <f>VLOOKUP($A63,JACFunding,JACFunding!$B$1,FALSE)</f>
        <v>8055.2099999999991</v>
      </c>
      <c r="T63" s="108">
        <f t="shared" si="0"/>
        <v>7091.829999999999</v>
      </c>
    </row>
    <row r="64" spans="1:20" x14ac:dyDescent="0.3">
      <c r="A64" t="s">
        <v>67</v>
      </c>
      <c r="B64" s="93">
        <v>1292.43</v>
      </c>
      <c r="C64" s="93">
        <v>552.25</v>
      </c>
      <c r="D64" s="93">
        <v>0</v>
      </c>
      <c r="E64" s="93">
        <v>211.5</v>
      </c>
      <c r="F64" s="93">
        <v>0</v>
      </c>
      <c r="G64" s="93">
        <v>1305</v>
      </c>
      <c r="H64" s="93">
        <v>0</v>
      </c>
      <c r="I64" s="93">
        <v>0</v>
      </c>
      <c r="J64" s="93">
        <v>390</v>
      </c>
      <c r="K64" s="93">
        <v>0</v>
      </c>
      <c r="L64" s="93">
        <v>0</v>
      </c>
      <c r="M64" s="93">
        <v>0</v>
      </c>
      <c r="N64" s="93">
        <v>0</v>
      </c>
      <c r="O64" s="93">
        <v>0</v>
      </c>
      <c r="P64" s="93">
        <v>0</v>
      </c>
      <c r="Q64" s="93">
        <v>0</v>
      </c>
      <c r="R64" s="93">
        <v>1695</v>
      </c>
      <c r="S64" s="93">
        <f>VLOOKUP($A64,JACFunding,JACFunding!$B$1,FALSE)</f>
        <v>2035.78</v>
      </c>
      <c r="T64" s="108">
        <f t="shared" si="0"/>
        <v>3751.1800000000003</v>
      </c>
    </row>
    <row r="65" spans="1:20" x14ac:dyDescent="0.3">
      <c r="A65" t="s">
        <v>68</v>
      </c>
      <c r="B65" s="93"/>
      <c r="C65" s="93"/>
      <c r="D65" s="93"/>
      <c r="E65" s="93"/>
      <c r="F65" s="93"/>
      <c r="G65" s="93"/>
      <c r="H65" s="93"/>
      <c r="I65" s="93"/>
      <c r="J65" s="93"/>
      <c r="K65" s="93"/>
      <c r="L65" s="93"/>
      <c r="M65" s="93"/>
      <c r="N65" s="93"/>
      <c r="O65" s="93"/>
      <c r="P65" s="93"/>
      <c r="Q65" s="93"/>
      <c r="R65" s="93">
        <v>0</v>
      </c>
      <c r="S65" s="93">
        <f>VLOOKUP($A65,JACFunding,JACFunding!$B$1,FALSE)</f>
        <v>0</v>
      </c>
      <c r="T65" s="108">
        <f t="shared" si="0"/>
        <v>0</v>
      </c>
    </row>
    <row r="66" spans="1:20" x14ac:dyDescent="0.3">
      <c r="A66" t="s">
        <v>69</v>
      </c>
      <c r="B66" s="93">
        <v>51145.1</v>
      </c>
      <c r="C66" s="93">
        <v>0</v>
      </c>
      <c r="D66" s="93">
        <v>0</v>
      </c>
      <c r="E66" s="93">
        <v>116.5</v>
      </c>
      <c r="F66" s="93">
        <v>170.69</v>
      </c>
      <c r="G66" s="93">
        <v>18045</v>
      </c>
      <c r="H66" s="93">
        <v>2880</v>
      </c>
      <c r="I66" s="93">
        <v>0</v>
      </c>
      <c r="J66" s="93">
        <v>0</v>
      </c>
      <c r="K66" s="93">
        <v>600</v>
      </c>
      <c r="L66" s="93">
        <v>0</v>
      </c>
      <c r="M66" s="93">
        <v>0</v>
      </c>
      <c r="N66" s="93">
        <v>336.53</v>
      </c>
      <c r="O66" s="93">
        <v>0</v>
      </c>
      <c r="P66" s="93">
        <v>0</v>
      </c>
      <c r="Q66" s="93">
        <v>0</v>
      </c>
      <c r="R66" s="93">
        <v>21861.53</v>
      </c>
      <c r="S66" s="93">
        <f>VLOOKUP($A66,JACFunding,JACFunding!$B$1,FALSE)</f>
        <v>81449.78</v>
      </c>
      <c r="T66" s="108">
        <f t="shared" si="0"/>
        <v>73293.820000000007</v>
      </c>
    </row>
    <row r="67" spans="1:20" x14ac:dyDescent="0.3">
      <c r="A67" t="s">
        <v>70</v>
      </c>
      <c r="B67" s="93">
        <v>9628.8799999999992</v>
      </c>
      <c r="C67" s="93">
        <v>64.14</v>
      </c>
      <c r="D67" s="93">
        <v>0</v>
      </c>
      <c r="E67" s="93">
        <v>29.33</v>
      </c>
      <c r="F67" s="93">
        <v>353.58</v>
      </c>
      <c r="G67" s="93">
        <v>180</v>
      </c>
      <c r="H67" s="93">
        <v>0</v>
      </c>
      <c r="I67" s="93">
        <v>0</v>
      </c>
      <c r="J67" s="93">
        <v>0</v>
      </c>
      <c r="K67" s="93">
        <v>0</v>
      </c>
      <c r="L67" s="93">
        <v>0</v>
      </c>
      <c r="M67" s="93">
        <v>0</v>
      </c>
      <c r="N67" s="93">
        <v>0</v>
      </c>
      <c r="O67" s="93">
        <v>0</v>
      </c>
      <c r="P67" s="93">
        <v>0</v>
      </c>
      <c r="Q67" s="93">
        <v>0</v>
      </c>
      <c r="R67" s="93">
        <v>180</v>
      </c>
      <c r="S67" s="93">
        <f>VLOOKUP($A67,JACFunding,JACFunding!$B$1,FALSE)</f>
        <v>7800.39</v>
      </c>
      <c r="T67" s="108">
        <f t="shared" si="0"/>
        <v>10255.929999999998</v>
      </c>
    </row>
    <row r="68" spans="1:20" x14ac:dyDescent="0.3">
      <c r="A68" t="s">
        <v>71</v>
      </c>
      <c r="B68" s="93">
        <v>12301.18</v>
      </c>
      <c r="C68" s="93">
        <v>722.69</v>
      </c>
      <c r="D68" s="93">
        <v>0</v>
      </c>
      <c r="E68" s="93">
        <v>19.899999999999999</v>
      </c>
      <c r="F68" s="93">
        <v>0</v>
      </c>
      <c r="G68" s="93">
        <v>2805</v>
      </c>
      <c r="H68" s="93">
        <v>0</v>
      </c>
      <c r="I68" s="93">
        <v>0</v>
      </c>
      <c r="J68" s="93">
        <v>555</v>
      </c>
      <c r="K68" s="93">
        <v>0</v>
      </c>
      <c r="L68" s="93">
        <v>0</v>
      </c>
      <c r="M68" s="93">
        <v>0</v>
      </c>
      <c r="N68" s="93">
        <v>177.16</v>
      </c>
      <c r="O68" s="93">
        <v>0</v>
      </c>
      <c r="P68" s="93">
        <v>0</v>
      </c>
      <c r="Q68" s="93">
        <v>0</v>
      </c>
      <c r="R68" s="93">
        <v>3537.16</v>
      </c>
      <c r="S68" s="93">
        <f>VLOOKUP($A68,JACFunding,JACFunding!$B$1,FALSE)</f>
        <v>14939.36</v>
      </c>
      <c r="T68" s="108">
        <f t="shared" ref="T68:T69" si="1">SUM(B68:Q68)</f>
        <v>16580.93</v>
      </c>
    </row>
    <row r="69" spans="1:20" x14ac:dyDescent="0.3">
      <c r="A69" t="s">
        <v>72</v>
      </c>
      <c r="B69" s="93">
        <v>9068.77</v>
      </c>
      <c r="C69" s="93">
        <v>1278.75</v>
      </c>
      <c r="D69" s="93">
        <v>0</v>
      </c>
      <c r="E69" s="93">
        <v>1320.01</v>
      </c>
      <c r="F69" s="93">
        <v>0</v>
      </c>
      <c r="G69" s="93">
        <v>1200</v>
      </c>
      <c r="H69" s="93">
        <v>0</v>
      </c>
      <c r="I69" s="93">
        <v>0</v>
      </c>
      <c r="J69" s="93">
        <v>435</v>
      </c>
      <c r="K69" s="93">
        <v>0</v>
      </c>
      <c r="L69" s="93">
        <v>0</v>
      </c>
      <c r="M69" s="93">
        <v>0</v>
      </c>
      <c r="N69" s="93">
        <v>38.25</v>
      </c>
      <c r="O69" s="93">
        <v>0</v>
      </c>
      <c r="P69" s="93">
        <v>0</v>
      </c>
      <c r="Q69" s="93">
        <v>0</v>
      </c>
      <c r="R69" s="93">
        <v>1673.25</v>
      </c>
      <c r="S69" s="93">
        <f>VLOOKUP($A69,JACFunding,JACFunding!$B$1,FALSE)</f>
        <v>9778.4599999999991</v>
      </c>
      <c r="T69" s="108">
        <f t="shared" si="1"/>
        <v>13340.78</v>
      </c>
    </row>
    <row r="70" spans="1:20" ht="16.5" thickBot="1" x14ac:dyDescent="0.35">
      <c r="T70" s="109">
        <f>SUM(T3:T69)</f>
        <v>3109956.5100000002</v>
      </c>
    </row>
    <row r="71" spans="1:20" ht="16.5" thickTop="1"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71"/>
  <sheetViews>
    <sheetView zoomScale="70" zoomScaleNormal="70" workbookViewId="0">
      <pane xSplit="1" ySplit="2" topLeftCell="I24" activePane="bottomRight" state="frozen"/>
      <selection pane="topRight" activeCell="B1" sqref="B1"/>
      <selection pane="bottomLeft" activeCell="A2" sqref="A2"/>
      <selection pane="bottomRight" activeCell="R46" sqref="R46"/>
    </sheetView>
  </sheetViews>
  <sheetFormatPr defaultRowHeight="15.75" x14ac:dyDescent="0.3"/>
  <cols>
    <col min="1" max="1" width="14.88671875" customWidth="1"/>
    <col min="2" max="2" width="11.88671875" bestFit="1" customWidth="1"/>
    <col min="3" max="3" width="20.5546875" bestFit="1" customWidth="1"/>
    <col min="4" max="4" width="20.33203125" bestFit="1" customWidth="1"/>
    <col min="5" max="5" width="20.88671875" bestFit="1" customWidth="1"/>
    <col min="6" max="6" width="18.77734375" bestFit="1" customWidth="1"/>
    <col min="7" max="8" width="19.109375" bestFit="1" customWidth="1"/>
    <col min="9" max="9" width="19.88671875" bestFit="1" customWidth="1"/>
    <col min="10" max="11" width="18.21875" bestFit="1" customWidth="1"/>
    <col min="12" max="12" width="19" bestFit="1" customWidth="1"/>
    <col min="13" max="13" width="10.88671875" customWidth="1"/>
    <col min="14" max="14" width="15.44140625" customWidth="1"/>
    <col min="15" max="15" width="12.5546875" customWidth="1"/>
    <col min="16" max="16" width="9.6640625" bestFit="1" customWidth="1"/>
    <col min="17" max="17" width="10.5546875" bestFit="1" customWidth="1"/>
    <col min="18" max="18" width="13" bestFit="1" customWidth="1"/>
    <col min="19" max="19" width="12" bestFit="1" customWidth="1"/>
    <col min="20" max="20" width="15.77734375" bestFit="1" customWidth="1"/>
  </cols>
  <sheetData>
    <row r="1" spans="1:20" x14ac:dyDescent="0.3">
      <c r="A1">
        <v>1</v>
      </c>
      <c r="B1">
        <v>2</v>
      </c>
      <c r="C1">
        <v>3</v>
      </c>
      <c r="D1">
        <v>4</v>
      </c>
      <c r="E1">
        <v>5</v>
      </c>
      <c r="F1">
        <v>6</v>
      </c>
      <c r="G1">
        <v>7</v>
      </c>
      <c r="H1">
        <v>8</v>
      </c>
      <c r="I1">
        <v>9</v>
      </c>
      <c r="J1">
        <v>10</v>
      </c>
      <c r="K1">
        <v>11</v>
      </c>
      <c r="L1">
        <v>12</v>
      </c>
      <c r="M1">
        <v>13</v>
      </c>
      <c r="N1">
        <v>14</v>
      </c>
      <c r="O1">
        <v>15</v>
      </c>
      <c r="P1">
        <v>16</v>
      </c>
      <c r="Q1">
        <v>17</v>
      </c>
      <c r="R1">
        <v>18</v>
      </c>
      <c r="S1">
        <v>19</v>
      </c>
    </row>
    <row r="2" spans="1:20" x14ac:dyDescent="0.3">
      <c r="A2" t="s">
        <v>217</v>
      </c>
      <c r="B2" t="s">
        <v>220</v>
      </c>
      <c r="C2" t="s">
        <v>221</v>
      </c>
      <c r="D2" t="s">
        <v>222</v>
      </c>
      <c r="E2" t="s">
        <v>223</v>
      </c>
      <c r="F2" t="s">
        <v>224</v>
      </c>
      <c r="G2" t="s">
        <v>225</v>
      </c>
      <c r="H2" t="s">
        <v>226</v>
      </c>
      <c r="I2" t="s">
        <v>227</v>
      </c>
      <c r="J2" t="s">
        <v>228</v>
      </c>
      <c r="K2" t="s">
        <v>229</v>
      </c>
      <c r="L2" t="s">
        <v>230</v>
      </c>
      <c r="M2" t="s">
        <v>7</v>
      </c>
      <c r="N2" t="s">
        <v>8</v>
      </c>
      <c r="O2" t="s">
        <v>9</v>
      </c>
      <c r="P2" t="s">
        <v>75</v>
      </c>
      <c r="Q2" t="s">
        <v>231</v>
      </c>
      <c r="R2" t="s">
        <v>232</v>
      </c>
      <c r="S2" t="s">
        <v>233</v>
      </c>
      <c r="T2" s="96" t="s">
        <v>302</v>
      </c>
    </row>
    <row r="3" spans="1:20" x14ac:dyDescent="0.3">
      <c r="A3" t="s">
        <v>14</v>
      </c>
      <c r="B3" s="93">
        <v>30092.23</v>
      </c>
      <c r="C3" s="93">
        <v>2626.61</v>
      </c>
      <c r="D3" s="93">
        <v>473.79</v>
      </c>
      <c r="E3" s="93">
        <v>325</v>
      </c>
      <c r="F3" s="93">
        <v>0</v>
      </c>
      <c r="G3" s="93">
        <v>10710</v>
      </c>
      <c r="H3" s="93">
        <v>1050</v>
      </c>
      <c r="I3" s="93">
        <v>0</v>
      </c>
      <c r="J3" s="93">
        <v>240</v>
      </c>
      <c r="K3" s="93">
        <v>0</v>
      </c>
      <c r="L3" s="93">
        <v>0</v>
      </c>
      <c r="M3" s="93">
        <v>0</v>
      </c>
      <c r="N3" s="93">
        <v>3622.65</v>
      </c>
      <c r="O3" s="93">
        <v>0</v>
      </c>
      <c r="P3" s="93">
        <v>0</v>
      </c>
      <c r="Q3" s="93">
        <v>0</v>
      </c>
      <c r="R3" s="93">
        <v>15622.65</v>
      </c>
      <c r="S3" s="93">
        <f>VLOOKUP($A3,JACFunding,JACFunding!$C$1,FALSE)</f>
        <v>23440.38</v>
      </c>
      <c r="T3" s="108">
        <f>SUM(B3:Q3)</f>
        <v>49140.28</v>
      </c>
    </row>
    <row r="4" spans="1:20" x14ac:dyDescent="0.3">
      <c r="A4" t="s">
        <v>15</v>
      </c>
      <c r="B4" s="93">
        <v>5134.59</v>
      </c>
      <c r="C4" s="93">
        <v>663.64</v>
      </c>
      <c r="D4" s="93">
        <v>0</v>
      </c>
      <c r="E4" s="93">
        <v>0</v>
      </c>
      <c r="F4" s="93">
        <v>0</v>
      </c>
      <c r="G4" s="93">
        <v>750</v>
      </c>
      <c r="H4" s="93">
        <v>0</v>
      </c>
      <c r="I4" s="93">
        <v>0</v>
      </c>
      <c r="J4" s="93">
        <v>0</v>
      </c>
      <c r="K4" s="93">
        <v>0</v>
      </c>
      <c r="L4" s="93">
        <v>0</v>
      </c>
      <c r="M4" s="93">
        <v>0</v>
      </c>
      <c r="N4" s="93">
        <v>49.81</v>
      </c>
      <c r="O4" s="93">
        <v>0</v>
      </c>
      <c r="P4" s="93">
        <v>0</v>
      </c>
      <c r="Q4" s="93">
        <v>0</v>
      </c>
      <c r="R4" s="93">
        <v>799.81</v>
      </c>
      <c r="S4" s="93">
        <f>VLOOKUP($A4,JACFunding,JACFunding!$C$1,FALSE)</f>
        <v>3568.92</v>
      </c>
      <c r="T4" s="108">
        <f t="shared" ref="T4:T67" si="0">SUM(B4:Q4)</f>
        <v>6598.0400000000009</v>
      </c>
    </row>
    <row r="5" spans="1:20" x14ac:dyDescent="0.3">
      <c r="A5" t="s">
        <v>16</v>
      </c>
      <c r="B5" s="93">
        <v>12434.61</v>
      </c>
      <c r="C5" s="93">
        <v>1159.23</v>
      </c>
      <c r="D5" s="93">
        <v>5755.05</v>
      </c>
      <c r="E5" s="93">
        <v>0</v>
      </c>
      <c r="F5" s="93">
        <v>0</v>
      </c>
      <c r="G5" s="93">
        <v>1905</v>
      </c>
      <c r="H5" s="93">
        <v>0</v>
      </c>
      <c r="I5" s="93">
        <v>0</v>
      </c>
      <c r="J5" s="93">
        <v>0</v>
      </c>
      <c r="K5" s="93">
        <v>0</v>
      </c>
      <c r="L5" s="93">
        <v>0</v>
      </c>
      <c r="M5" s="93">
        <v>0</v>
      </c>
      <c r="N5" s="93">
        <v>0</v>
      </c>
      <c r="O5" s="93">
        <v>0</v>
      </c>
      <c r="P5" s="93">
        <v>0</v>
      </c>
      <c r="Q5" s="93">
        <v>0</v>
      </c>
      <c r="R5" s="93">
        <v>1905</v>
      </c>
      <c r="S5" s="93">
        <f>VLOOKUP($A5,JACFunding,JACFunding!$C$1,FALSE)</f>
        <v>42150.63</v>
      </c>
      <c r="T5" s="108">
        <f t="shared" si="0"/>
        <v>21253.89</v>
      </c>
    </row>
    <row r="6" spans="1:20" x14ac:dyDescent="0.3">
      <c r="A6" t="s">
        <v>74</v>
      </c>
      <c r="B6" s="93">
        <v>2264.75</v>
      </c>
      <c r="C6" s="93">
        <v>279.18</v>
      </c>
      <c r="D6" s="93">
        <v>0</v>
      </c>
      <c r="E6" s="93">
        <v>0</v>
      </c>
      <c r="F6" s="93">
        <v>0</v>
      </c>
      <c r="G6" s="93">
        <v>2130</v>
      </c>
      <c r="H6" s="93">
        <v>0</v>
      </c>
      <c r="I6" s="93">
        <v>0</v>
      </c>
      <c r="J6" s="93">
        <v>195</v>
      </c>
      <c r="K6" s="93">
        <v>0</v>
      </c>
      <c r="L6" s="93">
        <v>0</v>
      </c>
      <c r="M6" s="93">
        <v>0</v>
      </c>
      <c r="N6" s="93">
        <v>283.95999999999998</v>
      </c>
      <c r="O6" s="93">
        <v>0</v>
      </c>
      <c r="P6" s="93">
        <v>0</v>
      </c>
      <c r="Q6" s="93">
        <v>0</v>
      </c>
      <c r="R6" s="93">
        <v>2608.96</v>
      </c>
      <c r="S6" s="93">
        <f>VLOOKUP($A6,JACFunding,JACFunding!$C$1,FALSE)</f>
        <v>7431.13</v>
      </c>
      <c r="T6" s="108">
        <f t="shared" si="0"/>
        <v>5152.8900000000003</v>
      </c>
    </row>
    <row r="7" spans="1:20" x14ac:dyDescent="0.3">
      <c r="A7" t="s">
        <v>17</v>
      </c>
      <c r="B7" s="93">
        <v>42371.75</v>
      </c>
      <c r="C7" s="93">
        <v>11222.04</v>
      </c>
      <c r="D7" s="93">
        <v>0</v>
      </c>
      <c r="E7" s="93">
        <v>0</v>
      </c>
      <c r="F7" s="93">
        <v>0</v>
      </c>
      <c r="G7" s="93">
        <v>42000</v>
      </c>
      <c r="H7" s="93">
        <v>8400</v>
      </c>
      <c r="I7" s="93">
        <v>0</v>
      </c>
      <c r="J7" s="93">
        <v>0</v>
      </c>
      <c r="K7" s="93">
        <v>0</v>
      </c>
      <c r="L7" s="93">
        <v>0</v>
      </c>
      <c r="M7" s="93">
        <v>0</v>
      </c>
      <c r="N7" s="93">
        <v>537.91999999999996</v>
      </c>
      <c r="O7" s="93">
        <v>0</v>
      </c>
      <c r="P7" s="93">
        <v>614.27</v>
      </c>
      <c r="Q7" s="93">
        <v>0</v>
      </c>
      <c r="R7" s="93">
        <v>51552.19</v>
      </c>
      <c r="S7" s="93">
        <f>VLOOKUP($A7,JACFunding,JACFunding!$C$1,FALSE)</f>
        <v>89990.58</v>
      </c>
      <c r="T7" s="108">
        <f t="shared" si="0"/>
        <v>105145.98000000001</v>
      </c>
    </row>
    <row r="8" spans="1:20" x14ac:dyDescent="0.3">
      <c r="A8" t="s">
        <v>18</v>
      </c>
      <c r="B8" s="93">
        <v>63798.03</v>
      </c>
      <c r="C8" s="93">
        <v>22114.84</v>
      </c>
      <c r="D8" s="93">
        <v>0</v>
      </c>
      <c r="E8" s="93">
        <v>3206.08</v>
      </c>
      <c r="F8" s="93">
        <v>584.04999999999995</v>
      </c>
      <c r="G8" s="93">
        <v>67140</v>
      </c>
      <c r="H8" s="93">
        <v>14850</v>
      </c>
      <c r="I8" s="93">
        <v>57990</v>
      </c>
      <c r="J8" s="93">
        <v>0</v>
      </c>
      <c r="K8" s="93">
        <v>990</v>
      </c>
      <c r="L8" s="93">
        <v>1980</v>
      </c>
      <c r="M8" s="93">
        <v>157.30000000000001</v>
      </c>
      <c r="N8" s="93">
        <v>264.45</v>
      </c>
      <c r="O8" s="93">
        <v>253.15</v>
      </c>
      <c r="P8" s="93">
        <v>0</v>
      </c>
      <c r="Q8" s="93">
        <v>1417</v>
      </c>
      <c r="R8" s="93">
        <v>145041.9</v>
      </c>
      <c r="S8" s="93">
        <f>VLOOKUP($A8,JACFunding,JACFunding!$C$1,FALSE)</f>
        <v>225872.06</v>
      </c>
      <c r="T8" s="108">
        <f t="shared" si="0"/>
        <v>234744.9</v>
      </c>
    </row>
    <row r="9" spans="1:20" x14ac:dyDescent="0.3">
      <c r="A9" t="s">
        <v>19</v>
      </c>
      <c r="B9" s="93">
        <v>1317.49</v>
      </c>
      <c r="C9" s="93">
        <v>0</v>
      </c>
      <c r="D9" s="93">
        <v>0</v>
      </c>
      <c r="E9" s="93">
        <v>0</v>
      </c>
      <c r="F9" s="93">
        <v>0</v>
      </c>
      <c r="G9" s="93">
        <v>0</v>
      </c>
      <c r="H9" s="93">
        <v>0</v>
      </c>
      <c r="I9" s="93">
        <v>0</v>
      </c>
      <c r="J9" s="93">
        <v>0</v>
      </c>
      <c r="K9" s="93">
        <v>0</v>
      </c>
      <c r="L9" s="93">
        <v>0</v>
      </c>
      <c r="M9" s="93">
        <v>0</v>
      </c>
      <c r="N9" s="93">
        <v>0</v>
      </c>
      <c r="O9" s="93">
        <v>0</v>
      </c>
      <c r="P9" s="93">
        <v>0</v>
      </c>
      <c r="Q9" s="93">
        <v>0</v>
      </c>
      <c r="R9" s="93">
        <v>0</v>
      </c>
      <c r="S9" s="93">
        <f>VLOOKUP($A9,JACFunding,JACFunding!$C$1,FALSE)</f>
        <v>223.67</v>
      </c>
      <c r="T9" s="108">
        <f t="shared" si="0"/>
        <v>1317.49</v>
      </c>
    </row>
    <row r="10" spans="1:20" x14ac:dyDescent="0.3">
      <c r="A10" t="s">
        <v>20</v>
      </c>
      <c r="B10" s="93">
        <v>19490.71</v>
      </c>
      <c r="C10" s="93">
        <v>3429.68</v>
      </c>
      <c r="D10" s="93">
        <v>0</v>
      </c>
      <c r="E10" s="93">
        <v>122.42</v>
      </c>
      <c r="F10" s="93">
        <v>0</v>
      </c>
      <c r="G10" s="93">
        <v>14280</v>
      </c>
      <c r="H10" s="93">
        <v>480</v>
      </c>
      <c r="I10" s="93">
        <v>0</v>
      </c>
      <c r="J10" s="93">
        <v>0</v>
      </c>
      <c r="K10" s="93">
        <v>0</v>
      </c>
      <c r="L10" s="93">
        <v>0</v>
      </c>
      <c r="M10" s="93">
        <v>0</v>
      </c>
      <c r="N10" s="93">
        <v>56</v>
      </c>
      <c r="O10" s="93">
        <v>0</v>
      </c>
      <c r="P10" s="93">
        <v>0</v>
      </c>
      <c r="Q10" s="93">
        <v>0</v>
      </c>
      <c r="R10" s="93">
        <v>14816</v>
      </c>
      <c r="S10" s="93">
        <f>VLOOKUP($A10,JACFunding,JACFunding!$C$1,FALSE)</f>
        <v>25117.11</v>
      </c>
      <c r="T10" s="108">
        <f t="shared" si="0"/>
        <v>37858.81</v>
      </c>
    </row>
    <row r="11" spans="1:20" x14ac:dyDescent="0.3">
      <c r="A11" t="s">
        <v>21</v>
      </c>
      <c r="B11" s="93">
        <v>8654.35</v>
      </c>
      <c r="C11" s="93">
        <v>1223.3399999999999</v>
      </c>
      <c r="D11" s="93">
        <v>163.66</v>
      </c>
      <c r="E11" s="93">
        <v>177.21</v>
      </c>
      <c r="F11" s="93">
        <v>0</v>
      </c>
      <c r="G11" s="93">
        <v>8310</v>
      </c>
      <c r="H11" s="93">
        <v>0</v>
      </c>
      <c r="I11" s="93">
        <v>0</v>
      </c>
      <c r="J11" s="93">
        <v>0</v>
      </c>
      <c r="K11" s="93">
        <v>0</v>
      </c>
      <c r="L11" s="93">
        <v>0</v>
      </c>
      <c r="M11" s="93">
        <v>0</v>
      </c>
      <c r="N11" s="93">
        <v>310.91000000000003</v>
      </c>
      <c r="O11" s="93">
        <v>0</v>
      </c>
      <c r="P11" s="93">
        <v>0</v>
      </c>
      <c r="Q11" s="93">
        <v>0</v>
      </c>
      <c r="R11" s="93">
        <v>8620.91</v>
      </c>
      <c r="S11" s="93">
        <f>VLOOKUP($A11,JACFunding,JACFunding!$C$1,FALSE)</f>
        <v>19899.330000000002</v>
      </c>
      <c r="T11" s="108">
        <f t="shared" si="0"/>
        <v>18839.469999999998</v>
      </c>
    </row>
    <row r="12" spans="1:20" x14ac:dyDescent="0.3">
      <c r="A12" t="s">
        <v>22</v>
      </c>
      <c r="B12" s="93">
        <v>8354.5300000000007</v>
      </c>
      <c r="C12" s="93">
        <v>1421.55</v>
      </c>
      <c r="D12" s="93">
        <v>1239.42</v>
      </c>
      <c r="E12" s="93">
        <v>138.94</v>
      </c>
      <c r="F12" s="93">
        <v>2212.92</v>
      </c>
      <c r="G12" s="93">
        <v>1965</v>
      </c>
      <c r="H12" s="93">
        <v>0</v>
      </c>
      <c r="I12" s="93">
        <v>0</v>
      </c>
      <c r="J12" s="93">
        <v>0</v>
      </c>
      <c r="K12" s="93">
        <v>0</v>
      </c>
      <c r="L12" s="93">
        <v>0</v>
      </c>
      <c r="M12" s="93">
        <v>0</v>
      </c>
      <c r="N12" s="93">
        <v>0</v>
      </c>
      <c r="O12" s="93">
        <v>0</v>
      </c>
      <c r="P12" s="93">
        <v>0</v>
      </c>
      <c r="Q12" s="93">
        <v>0</v>
      </c>
      <c r="R12" s="93">
        <v>1965</v>
      </c>
      <c r="S12" s="93">
        <f>VLOOKUP($A12,JACFunding,JACFunding!$C$1,FALSE)</f>
        <v>25490.77</v>
      </c>
      <c r="T12" s="108">
        <f t="shared" si="0"/>
        <v>15332.36</v>
      </c>
    </row>
    <row r="13" spans="1:20" x14ac:dyDescent="0.3">
      <c r="A13" t="s">
        <v>23</v>
      </c>
      <c r="B13" s="93">
        <v>31578.639999999999</v>
      </c>
      <c r="C13" s="93">
        <v>4109.17</v>
      </c>
      <c r="D13" s="93">
        <v>0</v>
      </c>
      <c r="E13" s="93">
        <v>342.27</v>
      </c>
      <c r="F13" s="93">
        <v>0</v>
      </c>
      <c r="G13" s="93">
        <v>15465</v>
      </c>
      <c r="H13" s="93">
        <v>0</v>
      </c>
      <c r="I13" s="93">
        <v>0</v>
      </c>
      <c r="J13" s="93">
        <v>0</v>
      </c>
      <c r="K13" s="93">
        <v>0</v>
      </c>
      <c r="L13" s="93">
        <v>0</v>
      </c>
      <c r="M13" s="93">
        <v>0</v>
      </c>
      <c r="N13" s="93">
        <v>469.5</v>
      </c>
      <c r="O13" s="93">
        <v>0</v>
      </c>
      <c r="P13" s="93">
        <v>0</v>
      </c>
      <c r="Q13" s="93">
        <v>0</v>
      </c>
      <c r="R13" s="93">
        <v>15934.5</v>
      </c>
      <c r="S13" s="93">
        <f>VLOOKUP($A13,JACFunding,JACFunding!$C$1,FALSE)</f>
        <v>53367.46</v>
      </c>
      <c r="T13" s="108">
        <f t="shared" si="0"/>
        <v>51964.579999999994</v>
      </c>
    </row>
    <row r="14" spans="1:20" x14ac:dyDescent="0.3">
      <c r="A14" t="s">
        <v>24</v>
      </c>
      <c r="B14" s="93">
        <v>8798.7000000000007</v>
      </c>
      <c r="C14" s="93">
        <v>712.5</v>
      </c>
      <c r="D14" s="93">
        <v>24.42</v>
      </c>
      <c r="E14" s="93">
        <v>428.27</v>
      </c>
      <c r="F14" s="93">
        <v>0</v>
      </c>
      <c r="G14" s="93">
        <v>1680</v>
      </c>
      <c r="H14" s="93">
        <v>0</v>
      </c>
      <c r="I14" s="93">
        <v>0</v>
      </c>
      <c r="J14" s="93">
        <v>465</v>
      </c>
      <c r="K14" s="93">
        <v>0</v>
      </c>
      <c r="L14" s="93">
        <v>0</v>
      </c>
      <c r="M14" s="93">
        <v>0</v>
      </c>
      <c r="N14" s="93">
        <v>0</v>
      </c>
      <c r="O14" s="93">
        <v>0</v>
      </c>
      <c r="P14" s="93">
        <v>0</v>
      </c>
      <c r="Q14" s="93">
        <v>0</v>
      </c>
      <c r="R14" s="93">
        <v>2145</v>
      </c>
      <c r="S14" s="93">
        <f>VLOOKUP($A14,JACFunding,JACFunding!$C$1,FALSE)</f>
        <v>17045.349999999999</v>
      </c>
      <c r="T14" s="108">
        <f t="shared" si="0"/>
        <v>12108.890000000001</v>
      </c>
    </row>
    <row r="15" spans="1:20" x14ac:dyDescent="0.3">
      <c r="A15" s="94" t="s">
        <v>73</v>
      </c>
      <c r="B15" s="93">
        <v>153255.85</v>
      </c>
      <c r="C15" s="93">
        <v>17207.14</v>
      </c>
      <c r="D15" s="93">
        <v>0</v>
      </c>
      <c r="E15" s="93">
        <v>1535.04</v>
      </c>
      <c r="F15" s="93">
        <v>1040</v>
      </c>
      <c r="G15" s="93">
        <v>0</v>
      </c>
      <c r="H15" s="93">
        <v>0</v>
      </c>
      <c r="I15" s="94">
        <v>75450</v>
      </c>
      <c r="J15" s="93">
        <v>0</v>
      </c>
      <c r="K15" s="93">
        <v>0</v>
      </c>
      <c r="L15" s="93">
        <v>0</v>
      </c>
      <c r="M15" s="93">
        <v>0</v>
      </c>
      <c r="N15" s="94">
        <v>4399.0200000000004</v>
      </c>
      <c r="O15" s="93">
        <v>0</v>
      </c>
      <c r="P15" s="93">
        <v>0</v>
      </c>
      <c r="Q15" s="93">
        <v>0</v>
      </c>
      <c r="R15" s="93">
        <v>79849.02</v>
      </c>
      <c r="S15" s="93">
        <f>VLOOKUP($A15,JACFunding,JACFunding!$C$1,FALSE)</f>
        <v>336236.84</v>
      </c>
      <c r="T15" s="108">
        <f t="shared" si="0"/>
        <v>252887.05</v>
      </c>
    </row>
    <row r="16" spans="1:20" x14ac:dyDescent="0.3">
      <c r="A16" t="s">
        <v>218</v>
      </c>
      <c r="B16" s="93">
        <v>4117.3999999999996</v>
      </c>
      <c r="C16" s="93">
        <v>846</v>
      </c>
      <c r="D16" s="93">
        <v>810</v>
      </c>
      <c r="E16" s="93">
        <v>160.19999999999999</v>
      </c>
      <c r="F16" s="93">
        <v>0</v>
      </c>
      <c r="G16" s="93">
        <v>75</v>
      </c>
      <c r="H16" s="93">
        <v>1140</v>
      </c>
      <c r="I16" s="93">
        <v>570</v>
      </c>
      <c r="J16" s="93">
        <v>0</v>
      </c>
      <c r="K16" s="93">
        <v>0</v>
      </c>
      <c r="L16" s="93">
        <v>0</v>
      </c>
      <c r="M16" s="93">
        <v>0</v>
      </c>
      <c r="N16" s="93">
        <v>0</v>
      </c>
      <c r="O16" s="93">
        <v>0</v>
      </c>
      <c r="P16" s="93">
        <v>0</v>
      </c>
      <c r="Q16" s="93">
        <v>0</v>
      </c>
      <c r="R16" s="93">
        <v>1785</v>
      </c>
      <c r="S16" s="93">
        <f>VLOOKUP($A16,JACFunding,JACFunding!$C$1,FALSE)</f>
        <v>3921.51</v>
      </c>
      <c r="T16" s="108">
        <f t="shared" si="0"/>
        <v>7718.5999999999995</v>
      </c>
    </row>
    <row r="17" spans="1:20" x14ac:dyDescent="0.3">
      <c r="A17" t="s">
        <v>25</v>
      </c>
      <c r="B17" s="93">
        <v>2655.64</v>
      </c>
      <c r="C17" s="93">
        <v>587.5</v>
      </c>
      <c r="D17" s="93">
        <v>0</v>
      </c>
      <c r="E17" s="93">
        <v>41.64</v>
      </c>
      <c r="F17" s="93">
        <v>0</v>
      </c>
      <c r="G17" s="93">
        <v>2025</v>
      </c>
      <c r="H17" s="93">
        <v>0</v>
      </c>
      <c r="I17" s="93">
        <v>0</v>
      </c>
      <c r="J17" s="93">
        <v>930</v>
      </c>
      <c r="K17" s="93">
        <v>0</v>
      </c>
      <c r="L17" s="93">
        <v>0</v>
      </c>
      <c r="M17" s="93">
        <v>0</v>
      </c>
      <c r="N17" s="93">
        <v>0</v>
      </c>
      <c r="O17" s="93">
        <v>0</v>
      </c>
      <c r="P17" s="93">
        <v>0</v>
      </c>
      <c r="Q17" s="93">
        <v>0</v>
      </c>
      <c r="R17" s="93">
        <v>2955</v>
      </c>
      <c r="S17" s="93">
        <f>VLOOKUP($A17,JACFunding,JACFunding!$C$1,FALSE)</f>
        <v>4815.66</v>
      </c>
      <c r="T17" s="108">
        <f t="shared" si="0"/>
        <v>6239.78</v>
      </c>
    </row>
    <row r="18" spans="1:20" x14ac:dyDescent="0.3">
      <c r="A18" t="s">
        <v>26</v>
      </c>
      <c r="B18" s="93">
        <v>72889.789999999994</v>
      </c>
      <c r="C18" s="93">
        <v>6388.7</v>
      </c>
      <c r="D18" s="93">
        <v>0</v>
      </c>
      <c r="E18" s="93">
        <v>1025.06</v>
      </c>
      <c r="F18" s="93">
        <v>0</v>
      </c>
      <c r="G18" s="93">
        <v>29895</v>
      </c>
      <c r="H18" s="93">
        <v>5940</v>
      </c>
      <c r="I18" s="93">
        <v>0</v>
      </c>
      <c r="J18" s="93">
        <v>285</v>
      </c>
      <c r="K18" s="93">
        <v>450</v>
      </c>
      <c r="L18" s="93">
        <v>0</v>
      </c>
      <c r="M18" s="93">
        <v>0</v>
      </c>
      <c r="N18" s="93">
        <v>254.58</v>
      </c>
      <c r="O18" s="93">
        <v>158.69999999999999</v>
      </c>
      <c r="P18" s="93">
        <v>0</v>
      </c>
      <c r="Q18" s="93">
        <v>0</v>
      </c>
      <c r="R18" s="93">
        <v>36983.279999999999</v>
      </c>
      <c r="S18" s="93">
        <f>VLOOKUP($A18,JACFunding,JACFunding!$C$1,FALSE)</f>
        <v>73905.100000000006</v>
      </c>
      <c r="T18" s="108">
        <f t="shared" si="0"/>
        <v>117286.82999999999</v>
      </c>
    </row>
    <row r="19" spans="1:20" x14ac:dyDescent="0.3">
      <c r="A19" t="s">
        <v>27</v>
      </c>
      <c r="B19" s="93">
        <v>27310.959999999999</v>
      </c>
      <c r="C19" s="93">
        <v>5099.38</v>
      </c>
      <c r="D19" s="93">
        <v>669.71</v>
      </c>
      <c r="E19" s="93">
        <v>91.35</v>
      </c>
      <c r="F19" s="93">
        <v>4011</v>
      </c>
      <c r="G19" s="93">
        <v>24330</v>
      </c>
      <c r="H19" s="93">
        <v>1800</v>
      </c>
      <c r="I19" s="93">
        <v>0</v>
      </c>
      <c r="J19" s="93">
        <v>45</v>
      </c>
      <c r="K19" s="93">
        <v>1830</v>
      </c>
      <c r="L19" s="93">
        <v>0</v>
      </c>
      <c r="M19" s="93">
        <v>0</v>
      </c>
      <c r="N19" s="93">
        <v>3833.38</v>
      </c>
      <c r="O19" s="93">
        <v>265.7</v>
      </c>
      <c r="P19" s="93">
        <v>0</v>
      </c>
      <c r="Q19" s="93">
        <v>0</v>
      </c>
      <c r="R19" s="93">
        <v>32104.080000000002</v>
      </c>
      <c r="S19" s="93">
        <f>VLOOKUP($A19,JACFunding,JACFunding!$C$1,FALSE)</f>
        <v>64877.53</v>
      </c>
      <c r="T19" s="108">
        <f t="shared" si="0"/>
        <v>69286.48</v>
      </c>
    </row>
    <row r="20" spans="1:20" x14ac:dyDescent="0.3">
      <c r="A20" t="s">
        <v>28</v>
      </c>
      <c r="B20" s="93">
        <v>10114.57</v>
      </c>
      <c r="C20" s="93">
        <v>491.15</v>
      </c>
      <c r="D20" s="93">
        <v>0</v>
      </c>
      <c r="E20" s="93">
        <v>0</v>
      </c>
      <c r="F20" s="93">
        <v>0</v>
      </c>
      <c r="G20" s="93">
        <v>2250</v>
      </c>
      <c r="H20" s="93">
        <v>750</v>
      </c>
      <c r="I20" s="93">
        <v>1545</v>
      </c>
      <c r="J20" s="93">
        <v>255</v>
      </c>
      <c r="K20" s="93">
        <v>0</v>
      </c>
      <c r="L20" s="93">
        <v>0</v>
      </c>
      <c r="M20" s="93">
        <v>0</v>
      </c>
      <c r="N20" s="93">
        <v>131.47999999999999</v>
      </c>
      <c r="O20" s="93">
        <v>0</v>
      </c>
      <c r="P20" s="93">
        <v>0</v>
      </c>
      <c r="Q20" s="93">
        <v>0</v>
      </c>
      <c r="R20" s="93">
        <v>4931.4799999999996</v>
      </c>
      <c r="S20" s="93">
        <f>VLOOKUP($A20,JACFunding,JACFunding!$C$1,FALSE)</f>
        <v>19766.080000000002</v>
      </c>
      <c r="T20" s="108">
        <f t="shared" si="0"/>
        <v>15537.199999999999</v>
      </c>
    </row>
    <row r="21" spans="1:20" x14ac:dyDescent="0.3">
      <c r="A21" t="s">
        <v>29</v>
      </c>
      <c r="B21" s="93">
        <v>2506.17</v>
      </c>
      <c r="C21" s="93">
        <v>146.55000000000001</v>
      </c>
      <c r="D21" s="93">
        <v>0</v>
      </c>
      <c r="E21" s="93">
        <v>0</v>
      </c>
      <c r="F21" s="93">
        <v>0</v>
      </c>
      <c r="G21" s="93">
        <v>0</v>
      </c>
      <c r="H21" s="93">
        <v>0</v>
      </c>
      <c r="I21" s="93">
        <v>0</v>
      </c>
      <c r="J21" s="93">
        <v>0</v>
      </c>
      <c r="K21" s="93">
        <v>0</v>
      </c>
      <c r="L21" s="93">
        <v>0</v>
      </c>
      <c r="M21" s="93">
        <v>0</v>
      </c>
      <c r="N21" s="93">
        <v>0</v>
      </c>
      <c r="O21" s="93">
        <v>0</v>
      </c>
      <c r="P21" s="93">
        <v>0</v>
      </c>
      <c r="Q21" s="93">
        <v>0</v>
      </c>
      <c r="R21" s="93">
        <v>0</v>
      </c>
      <c r="S21" s="93">
        <f>VLOOKUP($A21,JACFunding,JACFunding!$C$1,FALSE)</f>
        <v>4611.68</v>
      </c>
      <c r="T21" s="108">
        <f t="shared" si="0"/>
        <v>2652.7200000000003</v>
      </c>
    </row>
    <row r="22" spans="1:20" x14ac:dyDescent="0.3">
      <c r="A22" t="s">
        <v>30</v>
      </c>
      <c r="B22" s="93">
        <v>7836.59</v>
      </c>
      <c r="C22" s="93">
        <v>713.44</v>
      </c>
      <c r="D22" s="93">
        <v>0</v>
      </c>
      <c r="E22" s="93">
        <v>0</v>
      </c>
      <c r="F22" s="93">
        <v>80.61</v>
      </c>
      <c r="G22" s="93">
        <v>930</v>
      </c>
      <c r="H22" s="93">
        <v>0</v>
      </c>
      <c r="I22" s="93">
        <v>0</v>
      </c>
      <c r="J22" s="93">
        <v>0</v>
      </c>
      <c r="K22" s="93">
        <v>0</v>
      </c>
      <c r="L22" s="93">
        <v>0</v>
      </c>
      <c r="M22" s="93">
        <v>0</v>
      </c>
      <c r="N22" s="93">
        <v>0</v>
      </c>
      <c r="O22" s="93">
        <v>0</v>
      </c>
      <c r="P22" s="93">
        <v>0</v>
      </c>
      <c r="Q22" s="93">
        <v>0</v>
      </c>
      <c r="R22" s="93">
        <v>930</v>
      </c>
      <c r="S22" s="93">
        <f>VLOOKUP($A22,JACFunding,JACFunding!$C$1,FALSE)</f>
        <v>14686.89</v>
      </c>
      <c r="T22" s="108">
        <f t="shared" si="0"/>
        <v>9560.6400000000012</v>
      </c>
    </row>
    <row r="23" spans="1:20" x14ac:dyDescent="0.3">
      <c r="A23" t="s">
        <v>31</v>
      </c>
      <c r="B23" s="93">
        <v>847.47</v>
      </c>
      <c r="C23" s="93">
        <v>290.66000000000003</v>
      </c>
      <c r="D23" s="93">
        <v>0</v>
      </c>
      <c r="E23" s="93">
        <v>30.91</v>
      </c>
      <c r="F23" s="93">
        <v>9.1199999999999992</v>
      </c>
      <c r="G23" s="93">
        <v>2205</v>
      </c>
      <c r="H23" s="93">
        <v>840</v>
      </c>
      <c r="I23" s="93">
        <v>0</v>
      </c>
      <c r="J23" s="93">
        <v>0</v>
      </c>
      <c r="K23" s="93">
        <v>0</v>
      </c>
      <c r="L23" s="93">
        <v>0</v>
      </c>
      <c r="M23" s="93">
        <v>0</v>
      </c>
      <c r="N23" s="93">
        <v>428.89</v>
      </c>
      <c r="O23" s="93">
        <v>0</v>
      </c>
      <c r="P23" s="93">
        <v>181.5</v>
      </c>
      <c r="Q23" s="93">
        <v>0</v>
      </c>
      <c r="R23" s="93">
        <v>3655.39</v>
      </c>
      <c r="S23" s="93">
        <f>VLOOKUP($A23,JACFunding,JACFunding!$C$1,FALSE)</f>
        <v>0</v>
      </c>
      <c r="T23" s="108">
        <f t="shared" si="0"/>
        <v>4833.55</v>
      </c>
    </row>
    <row r="24" spans="1:20" x14ac:dyDescent="0.3">
      <c r="A24" t="s">
        <v>32</v>
      </c>
      <c r="B24" s="93">
        <v>3855.6</v>
      </c>
      <c r="C24" s="93">
        <v>488.8</v>
      </c>
      <c r="D24" s="93">
        <v>0</v>
      </c>
      <c r="E24" s="93">
        <v>0</v>
      </c>
      <c r="F24" s="93">
        <v>0</v>
      </c>
      <c r="G24" s="93">
        <v>285</v>
      </c>
      <c r="H24" s="93">
        <v>0</v>
      </c>
      <c r="I24" s="93">
        <v>0</v>
      </c>
      <c r="J24" s="93">
        <v>0</v>
      </c>
      <c r="K24" s="93">
        <v>0</v>
      </c>
      <c r="L24" s="93">
        <v>0</v>
      </c>
      <c r="M24" s="93">
        <v>0</v>
      </c>
      <c r="N24" s="93">
        <v>0</v>
      </c>
      <c r="O24" s="93">
        <v>0</v>
      </c>
      <c r="P24" s="93">
        <v>0</v>
      </c>
      <c r="Q24" s="93">
        <v>0</v>
      </c>
      <c r="R24" s="93">
        <v>285</v>
      </c>
      <c r="S24" s="93">
        <f>VLOOKUP($A24,JACFunding,JACFunding!$C$1,FALSE)</f>
        <v>5252.38</v>
      </c>
      <c r="T24" s="108">
        <f t="shared" si="0"/>
        <v>4629.3999999999996</v>
      </c>
    </row>
    <row r="25" spans="1:20" x14ac:dyDescent="0.3">
      <c r="A25" s="94" t="s">
        <v>33</v>
      </c>
      <c r="B25" s="93">
        <v>3871.58</v>
      </c>
      <c r="C25" s="93">
        <v>86.01</v>
      </c>
      <c r="D25" s="93">
        <v>0</v>
      </c>
      <c r="E25" s="93">
        <v>16.989999999999998</v>
      </c>
      <c r="F25" s="93">
        <v>67.36</v>
      </c>
      <c r="G25" s="93">
        <v>0</v>
      </c>
      <c r="H25" s="93">
        <v>0</v>
      </c>
      <c r="I25" s="93">
        <v>0</v>
      </c>
      <c r="J25" s="93">
        <v>0</v>
      </c>
      <c r="K25" s="93">
        <v>0</v>
      </c>
      <c r="L25" s="93">
        <v>0</v>
      </c>
      <c r="M25" s="93">
        <v>0</v>
      </c>
      <c r="N25" s="93">
        <v>0</v>
      </c>
      <c r="O25" s="93">
        <v>0</v>
      </c>
      <c r="P25" s="93">
        <v>0</v>
      </c>
      <c r="Q25" s="93">
        <v>0</v>
      </c>
      <c r="R25" s="93">
        <v>0</v>
      </c>
      <c r="S25" s="93">
        <f>VLOOKUP($A25,JACFunding,JACFunding!$C$1,FALSE)</f>
        <v>3992.54</v>
      </c>
      <c r="T25" s="108">
        <f t="shared" si="0"/>
        <v>4041.94</v>
      </c>
    </row>
    <row r="26" spans="1:20" x14ac:dyDescent="0.3">
      <c r="A26" t="s">
        <v>34</v>
      </c>
      <c r="B26" s="93">
        <v>1022.01</v>
      </c>
      <c r="C26" s="93">
        <v>416.5</v>
      </c>
      <c r="D26" s="93">
        <v>850</v>
      </c>
      <c r="E26" s="93">
        <v>28.45</v>
      </c>
      <c r="F26" s="93">
        <v>0</v>
      </c>
      <c r="G26" s="93">
        <v>840</v>
      </c>
      <c r="H26" s="93">
        <v>0</v>
      </c>
      <c r="I26" s="93">
        <v>0</v>
      </c>
      <c r="J26" s="93">
        <v>0</v>
      </c>
      <c r="K26" s="93">
        <v>0</v>
      </c>
      <c r="L26" s="93">
        <v>0</v>
      </c>
      <c r="M26" s="93">
        <v>0</v>
      </c>
      <c r="N26" s="93">
        <v>0</v>
      </c>
      <c r="O26" s="93">
        <v>0</v>
      </c>
      <c r="P26" s="93">
        <v>0</v>
      </c>
      <c r="Q26" s="93">
        <v>0</v>
      </c>
      <c r="R26" s="93">
        <v>840</v>
      </c>
      <c r="S26" s="93">
        <f>VLOOKUP($A26,JACFunding,JACFunding!$C$1,FALSE)</f>
        <v>0</v>
      </c>
      <c r="T26" s="108">
        <f t="shared" si="0"/>
        <v>3156.96</v>
      </c>
    </row>
    <row r="27" spans="1:20" x14ac:dyDescent="0.3">
      <c r="A27" t="s">
        <v>35</v>
      </c>
      <c r="B27" s="93">
        <v>7117.95</v>
      </c>
      <c r="C27" s="93">
        <v>306.67</v>
      </c>
      <c r="D27" s="93">
        <v>86.49</v>
      </c>
      <c r="E27" s="93">
        <v>46.66</v>
      </c>
      <c r="F27" s="93">
        <v>0</v>
      </c>
      <c r="G27" s="93">
        <v>1170</v>
      </c>
      <c r="H27" s="93">
        <v>0</v>
      </c>
      <c r="I27" s="93">
        <v>0</v>
      </c>
      <c r="J27" s="93">
        <v>0</v>
      </c>
      <c r="K27" s="93">
        <v>0</v>
      </c>
      <c r="L27" s="93">
        <v>0</v>
      </c>
      <c r="M27" s="93">
        <v>0</v>
      </c>
      <c r="N27" s="93">
        <v>0</v>
      </c>
      <c r="O27" s="93">
        <v>0</v>
      </c>
      <c r="P27" s="93">
        <v>0</v>
      </c>
      <c r="Q27" s="93">
        <v>0</v>
      </c>
      <c r="R27" s="93">
        <v>1170</v>
      </c>
      <c r="S27" s="93">
        <f>VLOOKUP($A27,JACFunding,JACFunding!$C$1,FALSE)</f>
        <v>7346.48</v>
      </c>
      <c r="T27" s="108">
        <f t="shared" si="0"/>
        <v>8727.77</v>
      </c>
    </row>
    <row r="28" spans="1:20" x14ac:dyDescent="0.3">
      <c r="A28" t="s">
        <v>36</v>
      </c>
      <c r="B28" s="93">
        <v>8081.79</v>
      </c>
      <c r="C28" s="93">
        <v>2056.66</v>
      </c>
      <c r="D28" s="93">
        <v>59.86</v>
      </c>
      <c r="E28" s="93">
        <v>37.33</v>
      </c>
      <c r="F28" s="93">
        <v>0</v>
      </c>
      <c r="G28" s="93">
        <v>4470</v>
      </c>
      <c r="H28" s="93">
        <v>0</v>
      </c>
      <c r="I28" s="93">
        <v>0</v>
      </c>
      <c r="J28" s="93">
        <v>0</v>
      </c>
      <c r="K28" s="93">
        <v>0</v>
      </c>
      <c r="L28" s="93">
        <v>0</v>
      </c>
      <c r="M28" s="93">
        <v>17.98</v>
      </c>
      <c r="N28" s="93">
        <v>0</v>
      </c>
      <c r="O28" s="93">
        <v>0</v>
      </c>
      <c r="P28" s="93">
        <v>0</v>
      </c>
      <c r="Q28" s="93">
        <v>0</v>
      </c>
      <c r="R28" s="93">
        <v>4487.9799999999996</v>
      </c>
      <c r="S28" s="93">
        <f>VLOOKUP($A28,JACFunding,JACFunding!$C$1,FALSE)</f>
        <v>12643.19</v>
      </c>
      <c r="T28" s="108">
        <f t="shared" si="0"/>
        <v>14723.62</v>
      </c>
    </row>
    <row r="29" spans="1:20" x14ac:dyDescent="0.3">
      <c r="A29" t="s">
        <v>37</v>
      </c>
      <c r="B29" s="93">
        <v>20368.97</v>
      </c>
      <c r="C29" s="93">
        <v>3245.88</v>
      </c>
      <c r="D29" s="93">
        <v>0</v>
      </c>
      <c r="E29" s="93">
        <v>105.07</v>
      </c>
      <c r="F29" s="93">
        <v>0</v>
      </c>
      <c r="G29" s="93">
        <v>8640</v>
      </c>
      <c r="H29" s="93">
        <v>0</v>
      </c>
      <c r="I29" s="93">
        <v>0</v>
      </c>
      <c r="J29" s="93">
        <v>165</v>
      </c>
      <c r="K29" s="93">
        <v>0</v>
      </c>
      <c r="L29" s="93">
        <v>0</v>
      </c>
      <c r="M29" s="93">
        <v>0</v>
      </c>
      <c r="N29" s="93">
        <v>1369.5</v>
      </c>
      <c r="O29" s="93">
        <v>217</v>
      </c>
      <c r="P29" s="93">
        <v>0</v>
      </c>
      <c r="Q29" s="93">
        <v>0</v>
      </c>
      <c r="R29" s="93">
        <v>10391.5</v>
      </c>
      <c r="S29" s="93">
        <f>VLOOKUP($A29,JACFunding,JACFunding!$C$1,FALSE)</f>
        <v>24269.81</v>
      </c>
      <c r="T29" s="108">
        <f t="shared" si="0"/>
        <v>34111.42</v>
      </c>
    </row>
    <row r="30" spans="1:20" x14ac:dyDescent="0.3">
      <c r="A30" t="s">
        <v>38</v>
      </c>
      <c r="B30" s="93">
        <v>12216.78</v>
      </c>
      <c r="C30" s="93">
        <v>411.25</v>
      </c>
      <c r="D30" s="93">
        <v>97.17</v>
      </c>
      <c r="E30" s="93">
        <v>0</v>
      </c>
      <c r="F30" s="93">
        <v>202.72</v>
      </c>
      <c r="G30" s="93">
        <v>2895</v>
      </c>
      <c r="H30" s="93">
        <v>210</v>
      </c>
      <c r="I30" s="93">
        <v>0</v>
      </c>
      <c r="J30" s="93">
        <v>0</v>
      </c>
      <c r="K30" s="93">
        <v>0</v>
      </c>
      <c r="L30" s="93">
        <v>0</v>
      </c>
      <c r="M30" s="93">
        <v>0</v>
      </c>
      <c r="N30" s="93">
        <v>0</v>
      </c>
      <c r="O30" s="93">
        <v>0</v>
      </c>
      <c r="P30" s="93">
        <v>11.94</v>
      </c>
      <c r="Q30" s="93">
        <v>0</v>
      </c>
      <c r="R30" s="93">
        <v>3116.94</v>
      </c>
      <c r="S30" s="93">
        <f>VLOOKUP($A30,JACFunding,JACFunding!$C$1,FALSE)</f>
        <v>23339.18</v>
      </c>
      <c r="T30" s="108">
        <f t="shared" si="0"/>
        <v>16044.86</v>
      </c>
    </row>
    <row r="31" spans="1:20" x14ac:dyDescent="0.3">
      <c r="A31" t="s">
        <v>39</v>
      </c>
      <c r="B31" s="93">
        <v>42321</v>
      </c>
      <c r="C31" s="93">
        <v>8027</v>
      </c>
      <c r="D31" s="93">
        <v>8307</v>
      </c>
      <c r="E31" s="93">
        <v>1157</v>
      </c>
      <c r="F31" s="93">
        <v>0</v>
      </c>
      <c r="G31" s="93">
        <v>43725</v>
      </c>
      <c r="H31" s="93">
        <v>11520</v>
      </c>
      <c r="I31" s="93">
        <v>0</v>
      </c>
      <c r="J31" s="93">
        <v>30</v>
      </c>
      <c r="K31" s="93">
        <v>3090</v>
      </c>
      <c r="L31" s="93">
        <v>0</v>
      </c>
      <c r="M31" s="93">
        <v>0</v>
      </c>
      <c r="N31" s="93">
        <v>826</v>
      </c>
      <c r="O31" s="93">
        <v>0</v>
      </c>
      <c r="P31" s="93">
        <v>0</v>
      </c>
      <c r="Q31" s="93">
        <v>0</v>
      </c>
      <c r="R31" s="93">
        <v>59191</v>
      </c>
      <c r="S31" s="93">
        <f>VLOOKUP($A31,JACFunding,JACFunding!$C$1,FALSE)</f>
        <v>130810.5</v>
      </c>
      <c r="T31" s="108">
        <f t="shared" si="0"/>
        <v>119003</v>
      </c>
    </row>
    <row r="32" spans="1:20" x14ac:dyDescent="0.3">
      <c r="A32" t="s">
        <v>40</v>
      </c>
      <c r="B32" s="93">
        <v>2739.02</v>
      </c>
      <c r="C32" s="93">
        <v>209.15</v>
      </c>
      <c r="D32" s="93">
        <v>0</v>
      </c>
      <c r="E32" s="93">
        <v>2.02</v>
      </c>
      <c r="F32" s="93">
        <v>0</v>
      </c>
      <c r="G32" s="93">
        <v>450</v>
      </c>
      <c r="H32" s="93">
        <v>210</v>
      </c>
      <c r="I32" s="93">
        <v>0</v>
      </c>
      <c r="J32" s="93">
        <v>0</v>
      </c>
      <c r="K32" s="93">
        <v>0</v>
      </c>
      <c r="L32" s="93">
        <v>0</v>
      </c>
      <c r="M32" s="93">
        <v>0</v>
      </c>
      <c r="N32" s="93">
        <v>0</v>
      </c>
      <c r="O32" s="93">
        <v>0</v>
      </c>
      <c r="P32" s="93">
        <v>0</v>
      </c>
      <c r="Q32" s="93">
        <v>0</v>
      </c>
      <c r="R32" s="93">
        <v>660</v>
      </c>
      <c r="S32" s="93">
        <f>VLOOKUP($A32,JACFunding,JACFunding!$C$1,FALSE)</f>
        <v>3560.42</v>
      </c>
      <c r="T32" s="108">
        <f t="shared" si="0"/>
        <v>3610.19</v>
      </c>
    </row>
    <row r="33" spans="1:20" x14ac:dyDescent="0.3">
      <c r="A33" t="s">
        <v>41</v>
      </c>
      <c r="B33" s="93">
        <v>20751.02</v>
      </c>
      <c r="C33" s="93">
        <v>3323.26</v>
      </c>
      <c r="D33" s="93">
        <v>0</v>
      </c>
      <c r="E33" s="93">
        <v>1030.75</v>
      </c>
      <c r="F33" s="93">
        <v>670.93</v>
      </c>
      <c r="G33" s="93">
        <v>8235</v>
      </c>
      <c r="H33" s="93">
        <v>3000</v>
      </c>
      <c r="I33" s="93">
        <v>0</v>
      </c>
      <c r="J33" s="93">
        <v>75</v>
      </c>
      <c r="K33" s="93">
        <v>0</v>
      </c>
      <c r="L33" s="93">
        <v>0</v>
      </c>
      <c r="M33" s="93">
        <v>0</v>
      </c>
      <c r="N33" s="93">
        <v>174.01</v>
      </c>
      <c r="O33" s="93">
        <v>0</v>
      </c>
      <c r="P33" s="93">
        <v>0</v>
      </c>
      <c r="Q33" s="93">
        <v>0</v>
      </c>
      <c r="R33" s="93">
        <v>11484.01</v>
      </c>
      <c r="S33" s="93">
        <f>VLOOKUP($A33,JACFunding,JACFunding!$C$1,FALSE)</f>
        <v>57215.53</v>
      </c>
      <c r="T33" s="108">
        <f t="shared" si="0"/>
        <v>37259.97</v>
      </c>
    </row>
    <row r="34" spans="1:20" x14ac:dyDescent="0.3">
      <c r="A34" t="s">
        <v>42</v>
      </c>
      <c r="B34" s="93">
        <v>5078.05</v>
      </c>
      <c r="C34" s="93">
        <v>45.59</v>
      </c>
      <c r="D34" s="93">
        <v>0</v>
      </c>
      <c r="E34" s="93">
        <v>0</v>
      </c>
      <c r="F34" s="93">
        <v>0</v>
      </c>
      <c r="G34" s="93">
        <v>0</v>
      </c>
      <c r="H34" s="93">
        <v>0</v>
      </c>
      <c r="I34" s="93">
        <v>0</v>
      </c>
      <c r="J34" s="93">
        <v>0</v>
      </c>
      <c r="K34" s="93">
        <v>0</v>
      </c>
      <c r="L34" s="93">
        <v>0</v>
      </c>
      <c r="M34" s="93">
        <v>0</v>
      </c>
      <c r="N34" s="93">
        <v>0</v>
      </c>
      <c r="O34" s="93">
        <v>0</v>
      </c>
      <c r="P34" s="93">
        <v>0</v>
      </c>
      <c r="Q34" s="93">
        <v>0</v>
      </c>
      <c r="R34" s="93">
        <v>0</v>
      </c>
      <c r="S34" s="93">
        <f>VLOOKUP($A34,JACFunding,JACFunding!$C$1,FALSE)</f>
        <v>8042.28</v>
      </c>
      <c r="T34" s="108">
        <f t="shared" si="0"/>
        <v>5123.6400000000003</v>
      </c>
    </row>
    <row r="35" spans="1:20" x14ac:dyDescent="0.3">
      <c r="A35" t="s">
        <v>43</v>
      </c>
      <c r="B35" s="93">
        <v>7524.92</v>
      </c>
      <c r="C35" s="93">
        <v>62.3</v>
      </c>
      <c r="D35" s="93">
        <v>0</v>
      </c>
      <c r="E35" s="93">
        <v>0</v>
      </c>
      <c r="F35" s="93">
        <v>0</v>
      </c>
      <c r="G35" s="93">
        <v>1095</v>
      </c>
      <c r="H35" s="93">
        <v>0</v>
      </c>
      <c r="I35" s="93">
        <v>0</v>
      </c>
      <c r="J35" s="93">
        <v>0</v>
      </c>
      <c r="K35" s="93">
        <v>0</v>
      </c>
      <c r="L35" s="93">
        <v>0</v>
      </c>
      <c r="M35" s="93">
        <v>0</v>
      </c>
      <c r="N35" s="93">
        <v>0</v>
      </c>
      <c r="O35" s="93">
        <v>0</v>
      </c>
      <c r="P35" s="93">
        <v>0</v>
      </c>
      <c r="Q35" s="93">
        <v>0</v>
      </c>
      <c r="R35" s="93">
        <v>1095</v>
      </c>
      <c r="S35" s="93">
        <f>VLOOKUP($A35,JACFunding,JACFunding!$C$1,FALSE)</f>
        <v>7545.3</v>
      </c>
      <c r="T35" s="108">
        <f t="shared" si="0"/>
        <v>8682.2200000000012</v>
      </c>
    </row>
    <row r="36" spans="1:20" x14ac:dyDescent="0.3">
      <c r="A36" t="s">
        <v>44</v>
      </c>
      <c r="B36" s="93">
        <v>142.83000000000001</v>
      </c>
      <c r="C36" s="93">
        <v>37.5</v>
      </c>
      <c r="D36" s="93">
        <v>19.5</v>
      </c>
      <c r="E36" s="93">
        <v>4.5</v>
      </c>
      <c r="F36" s="93">
        <v>0</v>
      </c>
      <c r="G36" s="93">
        <v>285</v>
      </c>
      <c r="H36" s="93">
        <v>0</v>
      </c>
      <c r="I36" s="93">
        <v>0</v>
      </c>
      <c r="J36" s="93">
        <v>0</v>
      </c>
      <c r="K36" s="93">
        <v>0</v>
      </c>
      <c r="L36" s="93">
        <v>0</v>
      </c>
      <c r="M36" s="93">
        <v>0</v>
      </c>
      <c r="N36" s="93">
        <v>0</v>
      </c>
      <c r="O36" s="93">
        <v>0</v>
      </c>
      <c r="P36" s="93">
        <v>0</v>
      </c>
      <c r="Q36" s="93">
        <v>0</v>
      </c>
      <c r="R36" s="93">
        <v>285</v>
      </c>
      <c r="S36" s="93">
        <f>VLOOKUP($A36,JACFunding,JACFunding!$C$1,FALSE)</f>
        <v>0</v>
      </c>
      <c r="T36" s="108">
        <f t="shared" si="0"/>
        <v>489.33000000000004</v>
      </c>
    </row>
    <row r="37" spans="1:20" x14ac:dyDescent="0.3">
      <c r="A37" t="s">
        <v>45</v>
      </c>
      <c r="B37" s="93">
        <v>35721.199999999997</v>
      </c>
      <c r="C37" s="93">
        <v>3732.69</v>
      </c>
      <c r="D37" s="93">
        <v>0</v>
      </c>
      <c r="E37" s="93">
        <v>3508.44</v>
      </c>
      <c r="F37" s="93">
        <v>38</v>
      </c>
      <c r="G37" s="93">
        <v>0</v>
      </c>
      <c r="H37" s="93">
        <v>0</v>
      </c>
      <c r="I37" s="93">
        <v>17469.27</v>
      </c>
      <c r="J37" s="93">
        <v>0</v>
      </c>
      <c r="K37" s="93">
        <v>0</v>
      </c>
      <c r="L37" s="93">
        <v>0</v>
      </c>
      <c r="M37" s="93">
        <v>0</v>
      </c>
      <c r="N37" s="93">
        <v>0</v>
      </c>
      <c r="O37" s="93">
        <v>0</v>
      </c>
      <c r="P37" s="93">
        <v>612</v>
      </c>
      <c r="Q37" s="93">
        <v>0</v>
      </c>
      <c r="R37" s="93">
        <v>18081.27</v>
      </c>
      <c r="S37" s="93">
        <f>VLOOKUP($A37,JACFunding,JACFunding!$C$1,FALSE)</f>
        <v>54582.43</v>
      </c>
      <c r="T37" s="108">
        <f t="shared" si="0"/>
        <v>61081.600000000006</v>
      </c>
    </row>
    <row r="38" spans="1:20" x14ac:dyDescent="0.3">
      <c r="A38" t="s">
        <v>46</v>
      </c>
      <c r="B38" s="93">
        <v>33767.81</v>
      </c>
      <c r="C38" s="93">
        <v>12342.62</v>
      </c>
      <c r="D38" s="93">
        <v>4635.78</v>
      </c>
      <c r="E38" s="93">
        <v>0</v>
      </c>
      <c r="F38" s="93">
        <v>0</v>
      </c>
      <c r="G38" s="93">
        <v>5505</v>
      </c>
      <c r="H38" s="93">
        <v>4650</v>
      </c>
      <c r="I38" s="93">
        <v>0</v>
      </c>
      <c r="J38" s="93">
        <v>0</v>
      </c>
      <c r="K38" s="93">
        <v>0</v>
      </c>
      <c r="L38" s="93">
        <v>0</v>
      </c>
      <c r="M38" s="93">
        <v>0</v>
      </c>
      <c r="N38" s="93">
        <v>113.25</v>
      </c>
      <c r="O38" s="93">
        <v>235.83</v>
      </c>
      <c r="P38" s="93">
        <v>0</v>
      </c>
      <c r="Q38" s="93">
        <v>0</v>
      </c>
      <c r="R38" s="93">
        <v>10504.08</v>
      </c>
      <c r="S38" s="93">
        <f>VLOOKUP($A38,JACFunding,JACFunding!$C$1,FALSE)</f>
        <v>65001.94</v>
      </c>
      <c r="T38" s="108">
        <f t="shared" si="0"/>
        <v>61250.29</v>
      </c>
    </row>
    <row r="39" spans="1:20" x14ac:dyDescent="0.3">
      <c r="A39" t="s">
        <v>47</v>
      </c>
      <c r="B39" s="93">
        <v>45465.21</v>
      </c>
      <c r="C39" s="93">
        <v>0</v>
      </c>
      <c r="D39" s="93">
        <v>0</v>
      </c>
      <c r="E39" s="93">
        <v>0</v>
      </c>
      <c r="F39" s="93">
        <v>0</v>
      </c>
      <c r="G39" s="93">
        <v>12360</v>
      </c>
      <c r="H39" s="93">
        <v>2760</v>
      </c>
      <c r="I39" s="93">
        <v>0</v>
      </c>
      <c r="J39" s="93">
        <v>0</v>
      </c>
      <c r="K39" s="93">
        <v>0</v>
      </c>
      <c r="L39" s="93">
        <v>0</v>
      </c>
      <c r="M39" s="93">
        <v>0</v>
      </c>
      <c r="N39" s="93">
        <v>459.31</v>
      </c>
      <c r="O39" s="93">
        <v>0</v>
      </c>
      <c r="P39" s="93">
        <v>0</v>
      </c>
      <c r="Q39" s="93">
        <v>0</v>
      </c>
      <c r="R39" s="93">
        <v>15759.31</v>
      </c>
      <c r="S39" s="93">
        <f>VLOOKUP($A39,JACFunding,JACFunding!$C$1,FALSE)</f>
        <v>76592.12</v>
      </c>
      <c r="T39" s="108">
        <f t="shared" si="0"/>
        <v>61044.52</v>
      </c>
    </row>
    <row r="40" spans="1:20" x14ac:dyDescent="0.3">
      <c r="A40" t="s">
        <v>48</v>
      </c>
      <c r="B40" s="93">
        <v>13004.18</v>
      </c>
      <c r="C40" s="93">
        <v>348.18</v>
      </c>
      <c r="D40" s="93">
        <v>21.39</v>
      </c>
      <c r="E40" s="93">
        <v>12.88</v>
      </c>
      <c r="F40" s="93">
        <v>0</v>
      </c>
      <c r="G40" s="93">
        <v>1290</v>
      </c>
      <c r="H40" s="93">
        <v>720</v>
      </c>
      <c r="I40" s="93">
        <v>0</v>
      </c>
      <c r="J40" s="93">
        <v>0</v>
      </c>
      <c r="K40" s="93">
        <v>0</v>
      </c>
      <c r="L40" s="93">
        <v>0</v>
      </c>
      <c r="M40" s="93">
        <v>0</v>
      </c>
      <c r="N40" s="93">
        <v>323.94</v>
      </c>
      <c r="O40" s="93">
        <v>0</v>
      </c>
      <c r="P40" s="93">
        <v>0</v>
      </c>
      <c r="Q40" s="93">
        <v>0</v>
      </c>
      <c r="R40" s="93">
        <v>2333.94</v>
      </c>
      <c r="S40" s="93">
        <f>VLOOKUP($A40,JACFunding,JACFunding!$C$1,FALSE)</f>
        <v>22004.62</v>
      </c>
      <c r="T40" s="108">
        <f t="shared" si="0"/>
        <v>15720.57</v>
      </c>
    </row>
    <row r="41" spans="1:20" x14ac:dyDescent="0.3">
      <c r="A41" t="s">
        <v>49</v>
      </c>
      <c r="B41" s="93">
        <v>1338.39</v>
      </c>
      <c r="C41" s="93">
        <v>304.56</v>
      </c>
      <c r="D41" s="93">
        <v>0</v>
      </c>
      <c r="E41" s="93">
        <v>0</v>
      </c>
      <c r="F41" s="93">
        <v>0</v>
      </c>
      <c r="G41" s="93">
        <v>90</v>
      </c>
      <c r="H41" s="93">
        <v>0</v>
      </c>
      <c r="I41" s="93">
        <v>0</v>
      </c>
      <c r="J41" s="93">
        <v>0</v>
      </c>
      <c r="K41" s="93">
        <v>0</v>
      </c>
      <c r="L41" s="93">
        <v>0</v>
      </c>
      <c r="M41" s="93">
        <v>0</v>
      </c>
      <c r="N41" s="93">
        <v>0</v>
      </c>
      <c r="O41" s="93">
        <v>0</v>
      </c>
      <c r="P41" s="93">
        <v>0</v>
      </c>
      <c r="Q41" s="93">
        <v>0</v>
      </c>
      <c r="R41" s="93">
        <v>90</v>
      </c>
      <c r="S41" s="93">
        <f>VLOOKUP($A41,JACFunding,JACFunding!$C$1,FALSE)</f>
        <v>1241.3</v>
      </c>
      <c r="T41" s="108">
        <f t="shared" si="0"/>
        <v>1732.95</v>
      </c>
    </row>
    <row r="42" spans="1:20" x14ac:dyDescent="0.3">
      <c r="A42" t="s">
        <v>50</v>
      </c>
      <c r="B42" s="93">
        <v>1172.55</v>
      </c>
      <c r="C42" s="93">
        <v>217.14</v>
      </c>
      <c r="D42" s="93">
        <v>0</v>
      </c>
      <c r="E42" s="93">
        <v>78.31</v>
      </c>
      <c r="F42" s="93">
        <v>0</v>
      </c>
      <c r="G42" s="93">
        <v>840</v>
      </c>
      <c r="H42" s="93">
        <v>150</v>
      </c>
      <c r="I42" s="93">
        <v>0</v>
      </c>
      <c r="J42" s="93">
        <v>0</v>
      </c>
      <c r="K42" s="93">
        <v>0</v>
      </c>
      <c r="L42" s="93">
        <v>0</v>
      </c>
      <c r="M42" s="93">
        <v>0</v>
      </c>
      <c r="N42" s="93">
        <v>125.27</v>
      </c>
      <c r="O42" s="93">
        <v>0</v>
      </c>
      <c r="P42" s="93">
        <v>0</v>
      </c>
      <c r="Q42" s="93">
        <v>0</v>
      </c>
      <c r="R42" s="93">
        <v>1115.27</v>
      </c>
      <c r="S42" s="93">
        <f>VLOOKUP($A42,JACFunding,JACFunding!$C$1,FALSE)</f>
        <v>4627.4799999999996</v>
      </c>
      <c r="T42" s="108">
        <f t="shared" si="0"/>
        <v>2583.27</v>
      </c>
    </row>
    <row r="43" spans="1:20" x14ac:dyDescent="0.3">
      <c r="A43" t="s">
        <v>51</v>
      </c>
      <c r="B43" s="93">
        <v>12133.86</v>
      </c>
      <c r="C43" s="93">
        <v>0</v>
      </c>
      <c r="D43" s="93">
        <v>0</v>
      </c>
      <c r="E43" s="93">
        <v>27.89</v>
      </c>
      <c r="F43" s="93">
        <v>222.59</v>
      </c>
      <c r="G43" s="93">
        <v>15360</v>
      </c>
      <c r="H43" s="93">
        <v>0</v>
      </c>
      <c r="I43" s="93">
        <v>0</v>
      </c>
      <c r="J43" s="93">
        <v>0</v>
      </c>
      <c r="K43" s="93">
        <v>0</v>
      </c>
      <c r="L43" s="93">
        <v>0</v>
      </c>
      <c r="M43" s="93">
        <v>0</v>
      </c>
      <c r="N43" s="93">
        <v>180</v>
      </c>
      <c r="O43" s="93">
        <v>34.479999999999997</v>
      </c>
      <c r="P43" s="93">
        <v>166.43</v>
      </c>
      <c r="Q43" s="93">
        <v>0</v>
      </c>
      <c r="R43" s="93">
        <v>15740.91</v>
      </c>
      <c r="S43" s="93">
        <f>VLOOKUP($A43,JACFunding,JACFunding!$C$1,FALSE)</f>
        <v>32718.53</v>
      </c>
      <c r="T43" s="108">
        <f t="shared" si="0"/>
        <v>28125.25</v>
      </c>
    </row>
    <row r="44" spans="1:20" x14ac:dyDescent="0.3">
      <c r="A44" t="s">
        <v>52</v>
      </c>
      <c r="B44" s="93">
        <v>21031.200000000001</v>
      </c>
      <c r="C44" s="93">
        <v>2521.17</v>
      </c>
      <c r="D44" s="93">
        <v>2381.02</v>
      </c>
      <c r="E44" s="93">
        <v>0</v>
      </c>
      <c r="F44" s="93">
        <v>0</v>
      </c>
      <c r="G44" s="93">
        <v>19380</v>
      </c>
      <c r="H44" s="93">
        <v>180</v>
      </c>
      <c r="I44" s="93">
        <v>0</v>
      </c>
      <c r="J44" s="93">
        <v>300</v>
      </c>
      <c r="K44" s="93">
        <v>0</v>
      </c>
      <c r="L44" s="93">
        <v>0</v>
      </c>
      <c r="M44" s="93">
        <v>0</v>
      </c>
      <c r="N44" s="93">
        <v>2184.86</v>
      </c>
      <c r="O44" s="93">
        <v>0</v>
      </c>
      <c r="P44" s="93">
        <v>0</v>
      </c>
      <c r="Q44" s="93">
        <v>0</v>
      </c>
      <c r="R44" s="93">
        <v>22044.86</v>
      </c>
      <c r="S44" s="93">
        <f>VLOOKUP($A44,JACFunding,JACFunding!$C$1,FALSE)</f>
        <v>45303.86</v>
      </c>
      <c r="T44" s="108">
        <f t="shared" si="0"/>
        <v>47978.25</v>
      </c>
    </row>
    <row r="45" spans="1:20" x14ac:dyDescent="0.3">
      <c r="A45" t="s">
        <v>53</v>
      </c>
      <c r="B45" s="93">
        <v>18460.7</v>
      </c>
      <c r="C45" s="93">
        <v>997.81</v>
      </c>
      <c r="D45" s="93">
        <v>1536.33</v>
      </c>
      <c r="E45" s="93">
        <v>119.8</v>
      </c>
      <c r="F45" s="93">
        <v>31.08</v>
      </c>
      <c r="G45" s="93">
        <v>9330</v>
      </c>
      <c r="H45" s="93">
        <v>7200</v>
      </c>
      <c r="I45" s="93">
        <v>0</v>
      </c>
      <c r="J45" s="93">
        <v>0</v>
      </c>
      <c r="K45" s="93">
        <v>0</v>
      </c>
      <c r="L45" s="93">
        <v>0</v>
      </c>
      <c r="M45" s="93">
        <v>0</v>
      </c>
      <c r="N45" s="93">
        <v>137.46</v>
      </c>
      <c r="O45" s="93">
        <v>0</v>
      </c>
      <c r="P45" s="93">
        <v>137.12</v>
      </c>
      <c r="Q45" s="93">
        <v>0</v>
      </c>
      <c r="R45" s="93">
        <v>16804.580000000002</v>
      </c>
      <c r="S45" s="93">
        <f>VLOOKUP($A45,JACFunding,JACFunding!$C$1,FALSE)</f>
        <v>48344.02</v>
      </c>
      <c r="T45" s="108">
        <f t="shared" si="0"/>
        <v>37950.300000000003</v>
      </c>
    </row>
    <row r="46" spans="1:20" x14ac:dyDescent="0.3">
      <c r="A46" s="94" t="s">
        <v>54</v>
      </c>
      <c r="B46" s="93">
        <v>17000.96</v>
      </c>
      <c r="C46" s="93">
        <v>4772.92</v>
      </c>
      <c r="D46" s="93">
        <v>0</v>
      </c>
      <c r="E46" s="93">
        <v>0</v>
      </c>
      <c r="F46" s="93">
        <v>3024</v>
      </c>
      <c r="G46" s="94">
        <v>9090</v>
      </c>
      <c r="H46" s="94">
        <v>1170</v>
      </c>
      <c r="I46" s="93">
        <v>0</v>
      </c>
      <c r="J46" s="93">
        <v>0</v>
      </c>
      <c r="K46" s="93">
        <v>0</v>
      </c>
      <c r="L46" s="93">
        <v>0</v>
      </c>
      <c r="M46" s="93">
        <v>0</v>
      </c>
      <c r="N46" s="93">
        <v>255.5</v>
      </c>
      <c r="O46" s="93">
        <v>0</v>
      </c>
      <c r="P46" s="93">
        <v>0</v>
      </c>
      <c r="Q46" s="93">
        <v>0</v>
      </c>
      <c r="R46" s="93">
        <v>10515.5</v>
      </c>
      <c r="S46" s="93">
        <f>VLOOKUP($A46,JACFunding,JACFunding!$C$1,FALSE)</f>
        <v>30959.94</v>
      </c>
      <c r="T46" s="108">
        <f t="shared" si="0"/>
        <v>35313.379999999997</v>
      </c>
    </row>
    <row r="47" spans="1:20" x14ac:dyDescent="0.3">
      <c r="A47" t="s">
        <v>55</v>
      </c>
      <c r="B47" s="93">
        <v>11896.97</v>
      </c>
      <c r="C47" s="93">
        <v>665.21</v>
      </c>
      <c r="D47" s="93">
        <v>0</v>
      </c>
      <c r="E47" s="93">
        <v>0</v>
      </c>
      <c r="F47" s="93">
        <v>0</v>
      </c>
      <c r="G47" s="93">
        <v>2130</v>
      </c>
      <c r="H47" s="93">
        <v>360</v>
      </c>
      <c r="I47" s="93">
        <v>0</v>
      </c>
      <c r="J47" s="93">
        <v>0</v>
      </c>
      <c r="K47" s="93">
        <v>0</v>
      </c>
      <c r="L47" s="93">
        <v>0</v>
      </c>
      <c r="M47" s="93">
        <v>0</v>
      </c>
      <c r="N47" s="93">
        <v>0</v>
      </c>
      <c r="O47" s="93">
        <v>0</v>
      </c>
      <c r="P47" s="93">
        <v>0</v>
      </c>
      <c r="Q47" s="93">
        <v>0</v>
      </c>
      <c r="R47" s="93">
        <v>2490</v>
      </c>
      <c r="S47" s="93">
        <f>VLOOKUP($A47,JACFunding,JACFunding!$C$1,FALSE)</f>
        <v>23998.91</v>
      </c>
      <c r="T47" s="108">
        <f t="shared" si="0"/>
        <v>15052.18</v>
      </c>
    </row>
    <row r="48" spans="1:20" x14ac:dyDescent="0.3">
      <c r="A48" t="s">
        <v>56</v>
      </c>
      <c r="B48" s="93">
        <v>8909.43</v>
      </c>
      <c r="C48" s="93">
        <v>5000</v>
      </c>
      <c r="D48" s="93">
        <v>0</v>
      </c>
      <c r="E48" s="93">
        <v>122.1</v>
      </c>
      <c r="F48" s="93">
        <v>379.48</v>
      </c>
      <c r="G48" s="93">
        <v>5850</v>
      </c>
      <c r="H48" s="93">
        <v>2190</v>
      </c>
      <c r="I48" s="93">
        <v>0</v>
      </c>
      <c r="J48" s="93">
        <v>0</v>
      </c>
      <c r="K48" s="93">
        <v>0</v>
      </c>
      <c r="L48" s="93">
        <v>0</v>
      </c>
      <c r="M48" s="93">
        <v>0</v>
      </c>
      <c r="N48" s="93">
        <v>398.34</v>
      </c>
      <c r="O48" s="93">
        <v>0</v>
      </c>
      <c r="P48" s="93">
        <v>0</v>
      </c>
      <c r="Q48" s="93">
        <v>0</v>
      </c>
      <c r="R48" s="93">
        <v>8438.34</v>
      </c>
      <c r="S48" s="93">
        <f>VLOOKUP($A48,JACFunding,JACFunding!$C$1,FALSE)</f>
        <v>16726.78</v>
      </c>
      <c r="T48" s="108">
        <f t="shared" si="0"/>
        <v>22849.350000000002</v>
      </c>
    </row>
    <row r="49" spans="1:20" x14ac:dyDescent="0.3">
      <c r="A49" t="s">
        <v>57</v>
      </c>
      <c r="B49" s="93">
        <v>14863.61</v>
      </c>
      <c r="C49" s="93">
        <v>793.53</v>
      </c>
      <c r="D49" s="93">
        <v>0</v>
      </c>
      <c r="E49" s="93">
        <v>277.27</v>
      </c>
      <c r="F49" s="93">
        <v>84.49</v>
      </c>
      <c r="G49" s="93">
        <v>2715</v>
      </c>
      <c r="H49" s="93">
        <v>450</v>
      </c>
      <c r="I49" s="93">
        <v>0</v>
      </c>
      <c r="J49" s="93">
        <v>465</v>
      </c>
      <c r="K49" s="93">
        <v>0</v>
      </c>
      <c r="L49" s="93">
        <v>0</v>
      </c>
      <c r="M49" s="93">
        <v>0</v>
      </c>
      <c r="N49" s="93">
        <v>0</v>
      </c>
      <c r="O49" s="93">
        <v>0</v>
      </c>
      <c r="P49" s="93">
        <v>0</v>
      </c>
      <c r="Q49" s="93">
        <v>0</v>
      </c>
      <c r="R49" s="93">
        <v>3630</v>
      </c>
      <c r="S49" s="93">
        <f>VLOOKUP($A49,JACFunding,JACFunding!$C$1,FALSE)</f>
        <v>23493.94</v>
      </c>
      <c r="T49" s="108">
        <f t="shared" si="0"/>
        <v>19648.900000000001</v>
      </c>
    </row>
    <row r="50" spans="1:20" x14ac:dyDescent="0.3">
      <c r="A50" t="s">
        <v>58</v>
      </c>
      <c r="B50" s="93">
        <v>54760.84</v>
      </c>
      <c r="C50" s="93">
        <v>31188.69</v>
      </c>
      <c r="D50" s="93">
        <v>2413.85</v>
      </c>
      <c r="E50" s="93">
        <v>300.08</v>
      </c>
      <c r="F50" s="93">
        <v>3201.21</v>
      </c>
      <c r="G50" s="93">
        <v>50400</v>
      </c>
      <c r="H50" s="93">
        <v>21270</v>
      </c>
      <c r="I50" s="93">
        <v>0</v>
      </c>
      <c r="J50" s="93">
        <v>0</v>
      </c>
      <c r="K50" s="93">
        <v>0</v>
      </c>
      <c r="L50" s="93">
        <v>0</v>
      </c>
      <c r="M50" s="93">
        <v>0</v>
      </c>
      <c r="N50" s="93">
        <v>2032.13</v>
      </c>
      <c r="O50" s="93">
        <v>1478.72</v>
      </c>
      <c r="P50" s="93">
        <v>0</v>
      </c>
      <c r="Q50" s="93">
        <v>0</v>
      </c>
      <c r="R50" s="93">
        <v>75180.850000000006</v>
      </c>
      <c r="S50" s="93">
        <f>VLOOKUP($A50,JACFunding,JACFunding!$C$1,FALSE)</f>
        <v>156089.64000000001</v>
      </c>
      <c r="T50" s="108">
        <f t="shared" si="0"/>
        <v>167045.52000000002</v>
      </c>
    </row>
    <row r="51" spans="1:20" x14ac:dyDescent="0.3">
      <c r="A51" t="s">
        <v>59</v>
      </c>
      <c r="B51" s="93">
        <v>0</v>
      </c>
      <c r="C51" s="93">
        <v>0</v>
      </c>
      <c r="D51" s="93">
        <v>0</v>
      </c>
      <c r="E51" s="93">
        <v>0</v>
      </c>
      <c r="F51" s="93">
        <v>42415.5</v>
      </c>
      <c r="G51" s="93">
        <v>27375</v>
      </c>
      <c r="H51" s="93">
        <v>2130</v>
      </c>
      <c r="I51" s="93">
        <v>0</v>
      </c>
      <c r="J51" s="93">
        <v>0</v>
      </c>
      <c r="K51" s="93">
        <v>0</v>
      </c>
      <c r="L51" s="93">
        <v>0</v>
      </c>
      <c r="M51" s="93">
        <v>0</v>
      </c>
      <c r="N51" s="93">
        <v>303.95</v>
      </c>
      <c r="O51" s="93">
        <v>0</v>
      </c>
      <c r="P51" s="93">
        <v>0</v>
      </c>
      <c r="Q51" s="93">
        <v>0</v>
      </c>
      <c r="R51" s="93">
        <v>29808.95</v>
      </c>
      <c r="S51" s="93">
        <f>VLOOKUP($A51,JACFunding,JACFunding!$C$1,FALSE)</f>
        <v>90911.039999999994</v>
      </c>
      <c r="T51" s="108">
        <f t="shared" si="0"/>
        <v>72224.45</v>
      </c>
    </row>
    <row r="52" spans="1:20" x14ac:dyDescent="0.3">
      <c r="A52" t="s">
        <v>60</v>
      </c>
      <c r="B52" s="93">
        <v>67525.84</v>
      </c>
      <c r="C52" s="93">
        <v>11570.18</v>
      </c>
      <c r="D52" s="93">
        <v>8273.25</v>
      </c>
      <c r="E52" s="93">
        <v>3140.39</v>
      </c>
      <c r="F52" s="93">
        <v>0</v>
      </c>
      <c r="G52" s="93">
        <v>59580</v>
      </c>
      <c r="H52" s="93">
        <v>19860</v>
      </c>
      <c r="I52" s="93">
        <v>0</v>
      </c>
      <c r="J52" s="93">
        <v>0</v>
      </c>
      <c r="K52" s="93">
        <v>0</v>
      </c>
      <c r="L52" s="93">
        <v>0</v>
      </c>
      <c r="M52" s="93">
        <v>0</v>
      </c>
      <c r="N52" s="93">
        <v>4170.62</v>
      </c>
      <c r="O52" s="93">
        <v>88.2</v>
      </c>
      <c r="P52" s="93">
        <v>0</v>
      </c>
      <c r="Q52" s="93">
        <v>0</v>
      </c>
      <c r="R52" s="93">
        <v>83698.820000000007</v>
      </c>
      <c r="S52" s="93">
        <f>VLOOKUP($A52,JACFunding,JACFunding!$C$1,FALSE)</f>
        <v>169057.47</v>
      </c>
      <c r="T52" s="108">
        <f t="shared" si="0"/>
        <v>174208.47999999998</v>
      </c>
    </row>
    <row r="53" spans="1:20" x14ac:dyDescent="0.3">
      <c r="A53" t="s">
        <v>61</v>
      </c>
      <c r="B53" s="93">
        <v>25293.18</v>
      </c>
      <c r="C53" s="93">
        <v>15.12</v>
      </c>
      <c r="D53" s="93">
        <v>0</v>
      </c>
      <c r="E53" s="93">
        <v>24.23</v>
      </c>
      <c r="F53" s="93">
        <v>3500.7</v>
      </c>
      <c r="G53" s="93">
        <v>17190</v>
      </c>
      <c r="H53" s="93">
        <v>0</v>
      </c>
      <c r="I53" s="93">
        <v>0</v>
      </c>
      <c r="J53" s="93">
        <v>0</v>
      </c>
      <c r="K53" s="93">
        <v>0</v>
      </c>
      <c r="L53" s="93">
        <v>0</v>
      </c>
      <c r="M53" s="93">
        <v>0</v>
      </c>
      <c r="N53" s="93">
        <v>0</v>
      </c>
      <c r="O53" s="93">
        <v>0</v>
      </c>
      <c r="P53" s="93">
        <v>68.98</v>
      </c>
      <c r="Q53" s="93">
        <v>0</v>
      </c>
      <c r="R53" s="93">
        <v>17258.98</v>
      </c>
      <c r="S53" s="93">
        <f>VLOOKUP($A53,JACFunding,JACFunding!$C$1,FALSE)</f>
        <v>74019.929999999993</v>
      </c>
      <c r="T53" s="108">
        <f t="shared" si="0"/>
        <v>46092.21</v>
      </c>
    </row>
    <row r="54" spans="1:20" x14ac:dyDescent="0.3">
      <c r="A54" t="s">
        <v>11</v>
      </c>
      <c r="B54" s="93">
        <v>68554.64</v>
      </c>
      <c r="C54" s="93">
        <v>10060</v>
      </c>
      <c r="D54" s="93">
        <v>66.42</v>
      </c>
      <c r="E54" s="93">
        <v>0</v>
      </c>
      <c r="F54" s="93">
        <v>134</v>
      </c>
      <c r="G54" s="93">
        <v>56280</v>
      </c>
      <c r="H54" s="93">
        <v>7440</v>
      </c>
      <c r="I54" s="93">
        <v>0</v>
      </c>
      <c r="J54" s="93">
        <v>270</v>
      </c>
      <c r="K54" s="93">
        <v>480</v>
      </c>
      <c r="L54" s="93">
        <v>0</v>
      </c>
      <c r="M54" s="93">
        <v>0</v>
      </c>
      <c r="N54" s="93">
        <v>629.22</v>
      </c>
      <c r="O54" s="93">
        <v>0</v>
      </c>
      <c r="P54" s="93">
        <v>592.36</v>
      </c>
      <c r="Q54" s="93">
        <v>0</v>
      </c>
      <c r="R54" s="93">
        <v>65691.58</v>
      </c>
      <c r="S54" s="93">
        <f>VLOOKUP($A54,JACFunding,JACFunding!$C$1,FALSE)</f>
        <v>147684.53</v>
      </c>
      <c r="T54" s="108">
        <f t="shared" si="0"/>
        <v>144506.63999999998</v>
      </c>
    </row>
    <row r="55" spans="1:20" x14ac:dyDescent="0.3">
      <c r="A55" t="s">
        <v>62</v>
      </c>
      <c r="B55" s="93">
        <v>25041.71</v>
      </c>
      <c r="C55" s="93">
        <v>8268.2199999999993</v>
      </c>
      <c r="D55" s="93">
        <v>5289.26</v>
      </c>
      <c r="E55" s="93">
        <v>176.24</v>
      </c>
      <c r="F55" s="93">
        <v>0</v>
      </c>
      <c r="G55" s="93">
        <v>18990</v>
      </c>
      <c r="H55" s="93">
        <v>10620</v>
      </c>
      <c r="I55" s="93">
        <v>11580</v>
      </c>
      <c r="J55" s="93">
        <v>30</v>
      </c>
      <c r="K55" s="93">
        <v>1650</v>
      </c>
      <c r="L55" s="93">
        <v>0</v>
      </c>
      <c r="M55" s="93">
        <v>0</v>
      </c>
      <c r="N55" s="93">
        <v>383.65</v>
      </c>
      <c r="O55" s="93">
        <v>51</v>
      </c>
      <c r="P55" s="93">
        <v>364.39</v>
      </c>
      <c r="Q55" s="93">
        <v>0</v>
      </c>
      <c r="R55" s="93">
        <v>43669.04</v>
      </c>
      <c r="S55" s="93">
        <f>VLOOKUP($A55,JACFunding,JACFunding!$C$1,FALSE)</f>
        <v>79553.679999999993</v>
      </c>
      <c r="T55" s="108">
        <f t="shared" si="0"/>
        <v>82444.469999999987</v>
      </c>
    </row>
    <row r="56" spans="1:20" x14ac:dyDescent="0.3">
      <c r="A56" t="s">
        <v>63</v>
      </c>
      <c r="B56" s="93">
        <v>15179.92</v>
      </c>
      <c r="C56" s="93">
        <v>897.23</v>
      </c>
      <c r="D56" s="93">
        <v>287.11</v>
      </c>
      <c r="E56" s="93">
        <v>150</v>
      </c>
      <c r="F56" s="93">
        <v>0</v>
      </c>
      <c r="G56" s="93">
        <v>2220</v>
      </c>
      <c r="H56" s="93">
        <v>420</v>
      </c>
      <c r="I56" s="93">
        <v>135</v>
      </c>
      <c r="J56" s="93">
        <v>180</v>
      </c>
      <c r="K56" s="93">
        <v>0</v>
      </c>
      <c r="L56" s="93">
        <v>0</v>
      </c>
      <c r="M56" s="93">
        <v>288</v>
      </c>
      <c r="N56" s="93">
        <v>166.47</v>
      </c>
      <c r="O56" s="93">
        <v>0</v>
      </c>
      <c r="P56" s="93">
        <v>0</v>
      </c>
      <c r="Q56" s="93">
        <v>0</v>
      </c>
      <c r="R56" s="93">
        <v>3409.4700000000003</v>
      </c>
      <c r="S56" s="93">
        <f>VLOOKUP($A56,JACFunding,JACFunding!$C$1,FALSE)</f>
        <v>33564.36</v>
      </c>
      <c r="T56" s="108">
        <f t="shared" si="0"/>
        <v>19923.730000000003</v>
      </c>
    </row>
    <row r="57" spans="1:20" x14ac:dyDescent="0.3">
      <c r="A57" t="s">
        <v>64</v>
      </c>
      <c r="B57" s="93">
        <v>24058.560000000001</v>
      </c>
      <c r="C57" s="93">
        <v>1917.6</v>
      </c>
      <c r="D57" s="93">
        <v>727.11</v>
      </c>
      <c r="E57" s="93">
        <v>3.68</v>
      </c>
      <c r="F57" s="93">
        <v>1019.54</v>
      </c>
      <c r="G57" s="93">
        <v>7815</v>
      </c>
      <c r="H57" s="93">
        <v>1770</v>
      </c>
      <c r="I57" s="93">
        <v>630</v>
      </c>
      <c r="J57" s="93">
        <v>0</v>
      </c>
      <c r="K57" s="93">
        <v>0</v>
      </c>
      <c r="L57" s="93">
        <v>0</v>
      </c>
      <c r="M57" s="93">
        <v>0</v>
      </c>
      <c r="N57" s="93">
        <v>576.34</v>
      </c>
      <c r="O57" s="93">
        <v>0</v>
      </c>
      <c r="P57" s="93">
        <v>32.47</v>
      </c>
      <c r="Q57" s="93">
        <v>0</v>
      </c>
      <c r="R57" s="93">
        <v>10823.81</v>
      </c>
      <c r="S57" s="93">
        <f>VLOOKUP($A57,JACFunding,JACFunding!$C$1,FALSE)</f>
        <v>7632.4</v>
      </c>
      <c r="T57" s="108">
        <f t="shared" si="0"/>
        <v>38550.300000000003</v>
      </c>
    </row>
    <row r="58" spans="1:20" x14ac:dyDescent="0.3">
      <c r="A58" t="s">
        <v>77</v>
      </c>
      <c r="B58" s="93">
        <v>32051.72</v>
      </c>
      <c r="C58" s="93">
        <v>13471.39</v>
      </c>
      <c r="D58" s="93">
        <v>0</v>
      </c>
      <c r="E58" s="93">
        <v>321.51</v>
      </c>
      <c r="F58" s="93">
        <v>1783.54</v>
      </c>
      <c r="G58" s="93">
        <v>28605</v>
      </c>
      <c r="H58" s="93">
        <v>9480</v>
      </c>
      <c r="I58" s="93">
        <v>0</v>
      </c>
      <c r="J58" s="93">
        <v>0</v>
      </c>
      <c r="K58" s="93">
        <v>0</v>
      </c>
      <c r="L58" s="93">
        <v>0</v>
      </c>
      <c r="M58" s="93">
        <v>0</v>
      </c>
      <c r="N58" s="93">
        <v>430.34</v>
      </c>
      <c r="O58" s="93">
        <v>0</v>
      </c>
      <c r="P58" s="93">
        <v>0</v>
      </c>
      <c r="Q58" s="93">
        <v>0</v>
      </c>
      <c r="R58" s="93">
        <v>38515.339999999997</v>
      </c>
      <c r="S58" s="93">
        <f>VLOOKUP($A58,JACFunding,JACFunding!$C$1,FALSE)</f>
        <v>96716.42</v>
      </c>
      <c r="T58" s="108">
        <f t="shared" si="0"/>
        <v>86143.5</v>
      </c>
    </row>
    <row r="59" spans="1:20" x14ac:dyDescent="0.3">
      <c r="A59" t="s">
        <v>78</v>
      </c>
      <c r="B59" s="93">
        <v>31302.47</v>
      </c>
      <c r="C59" s="93">
        <v>5102.1400000000003</v>
      </c>
      <c r="D59" s="93">
        <v>986</v>
      </c>
      <c r="E59" s="93">
        <v>49.98</v>
      </c>
      <c r="F59" s="93">
        <v>0</v>
      </c>
      <c r="G59" s="93">
        <v>21495</v>
      </c>
      <c r="H59" s="93">
        <v>3480</v>
      </c>
      <c r="I59" s="93">
        <v>0</v>
      </c>
      <c r="J59" s="93">
        <v>420</v>
      </c>
      <c r="K59" s="93">
        <v>510</v>
      </c>
      <c r="L59" s="93">
        <v>0</v>
      </c>
      <c r="M59" s="93">
        <v>0</v>
      </c>
      <c r="N59" s="93">
        <v>65.400000000000006</v>
      </c>
      <c r="O59" s="93">
        <v>0</v>
      </c>
      <c r="P59" s="93">
        <v>0</v>
      </c>
      <c r="Q59" s="93">
        <v>0</v>
      </c>
      <c r="R59" s="93">
        <v>25970.400000000001</v>
      </c>
      <c r="S59" s="93">
        <f>VLOOKUP($A59,JACFunding,JACFunding!$C$1,FALSE)</f>
        <v>18143.150000000001</v>
      </c>
      <c r="T59" s="108">
        <f t="shared" si="0"/>
        <v>63410.990000000005</v>
      </c>
    </row>
    <row r="60" spans="1:20" x14ac:dyDescent="0.3">
      <c r="A60" t="s">
        <v>138</v>
      </c>
      <c r="B60" s="93">
        <v>9927.24</v>
      </c>
      <c r="C60" s="93">
        <v>601.16999999999996</v>
      </c>
      <c r="D60" s="93">
        <v>0</v>
      </c>
      <c r="E60" s="93">
        <v>15.95</v>
      </c>
      <c r="F60" s="93">
        <v>0</v>
      </c>
      <c r="G60" s="93">
        <v>3750</v>
      </c>
      <c r="H60" s="93">
        <v>450</v>
      </c>
      <c r="I60" s="93">
        <v>2775</v>
      </c>
      <c r="J60" s="93">
        <v>0</v>
      </c>
      <c r="K60" s="93">
        <v>0</v>
      </c>
      <c r="L60" s="93">
        <v>0</v>
      </c>
      <c r="M60" s="93">
        <v>0</v>
      </c>
      <c r="N60" s="93">
        <v>0</v>
      </c>
      <c r="O60" s="93">
        <v>0</v>
      </c>
      <c r="P60" s="93">
        <v>0</v>
      </c>
      <c r="Q60" s="93">
        <v>0</v>
      </c>
      <c r="R60" s="93">
        <v>6975</v>
      </c>
      <c r="S60" s="93">
        <f>VLOOKUP($A60,JACFunding,JACFunding!$C$1,FALSE)</f>
        <v>14614.4</v>
      </c>
      <c r="T60" s="108">
        <f t="shared" si="0"/>
        <v>17519.36</v>
      </c>
    </row>
    <row r="61" spans="1:20" x14ac:dyDescent="0.3">
      <c r="A61" t="s">
        <v>139</v>
      </c>
      <c r="B61" s="93">
        <v>28620.6</v>
      </c>
      <c r="C61" s="93">
        <v>0</v>
      </c>
      <c r="D61" s="93">
        <v>0</v>
      </c>
      <c r="E61" s="93">
        <v>42.1</v>
      </c>
      <c r="F61" s="93">
        <v>1496.83</v>
      </c>
      <c r="G61" s="93">
        <v>17970</v>
      </c>
      <c r="H61" s="93">
        <v>1980</v>
      </c>
      <c r="I61" s="93">
        <v>1995</v>
      </c>
      <c r="J61" s="93">
        <v>0</v>
      </c>
      <c r="K61" s="93">
        <v>0</v>
      </c>
      <c r="L61" s="93">
        <v>0</v>
      </c>
      <c r="M61" s="93">
        <v>0</v>
      </c>
      <c r="N61" s="93">
        <v>492.39</v>
      </c>
      <c r="O61" s="93">
        <v>0</v>
      </c>
      <c r="P61" s="93">
        <v>0</v>
      </c>
      <c r="Q61" s="93">
        <v>0</v>
      </c>
      <c r="R61" s="93">
        <v>22437.39</v>
      </c>
      <c r="S61" s="93">
        <f>VLOOKUP($A61,JACFunding,JACFunding!$C$1,FALSE)</f>
        <v>114278.14</v>
      </c>
      <c r="T61" s="108">
        <f t="shared" si="0"/>
        <v>52596.92</v>
      </c>
    </row>
    <row r="62" spans="1:20" x14ac:dyDescent="0.3">
      <c r="A62" t="s">
        <v>65</v>
      </c>
      <c r="B62" s="93">
        <v>8704</v>
      </c>
      <c r="C62" s="93">
        <v>82.5</v>
      </c>
      <c r="D62" s="93">
        <v>0</v>
      </c>
      <c r="E62" s="93">
        <v>0</v>
      </c>
      <c r="F62" s="93">
        <v>0</v>
      </c>
      <c r="G62" s="93">
        <v>0</v>
      </c>
      <c r="H62" s="93">
        <v>0</v>
      </c>
      <c r="I62" s="93">
        <v>5370</v>
      </c>
      <c r="J62" s="93">
        <v>0</v>
      </c>
      <c r="K62" s="93">
        <v>0</v>
      </c>
      <c r="L62" s="93">
        <v>0</v>
      </c>
      <c r="M62" s="93">
        <v>0</v>
      </c>
      <c r="N62" s="93">
        <v>424.42</v>
      </c>
      <c r="O62" s="93">
        <v>0</v>
      </c>
      <c r="P62" s="93">
        <v>0</v>
      </c>
      <c r="Q62" s="93">
        <v>0</v>
      </c>
      <c r="R62" s="93">
        <v>5794.42</v>
      </c>
      <c r="S62" s="93">
        <f>VLOOKUP($A62,JACFunding,JACFunding!$C$1,FALSE)</f>
        <v>18620.099999999999</v>
      </c>
      <c r="T62" s="108">
        <f t="shared" si="0"/>
        <v>14580.92</v>
      </c>
    </row>
    <row r="63" spans="1:20" x14ac:dyDescent="0.3">
      <c r="A63" t="s">
        <v>66</v>
      </c>
      <c r="B63" s="93">
        <v>3838.53</v>
      </c>
      <c r="C63" s="93">
        <v>420.67</v>
      </c>
      <c r="D63" s="93">
        <v>54.18</v>
      </c>
      <c r="E63" s="93">
        <v>69.209999999999994</v>
      </c>
      <c r="F63" s="93">
        <v>0</v>
      </c>
      <c r="G63" s="93">
        <v>2175</v>
      </c>
      <c r="H63" s="93">
        <v>0</v>
      </c>
      <c r="I63" s="93">
        <v>0</v>
      </c>
      <c r="J63" s="93">
        <v>285</v>
      </c>
      <c r="K63" s="93">
        <v>0</v>
      </c>
      <c r="L63" s="93">
        <v>0</v>
      </c>
      <c r="M63" s="93">
        <v>0</v>
      </c>
      <c r="N63" s="93">
        <v>0</v>
      </c>
      <c r="O63" s="93">
        <v>0</v>
      </c>
      <c r="P63" s="93">
        <v>0</v>
      </c>
      <c r="Q63" s="93">
        <v>0</v>
      </c>
      <c r="R63" s="93">
        <v>2460</v>
      </c>
      <c r="S63" s="93">
        <f>VLOOKUP($A63,JACFunding,JACFunding!$C$1,FALSE)</f>
        <v>7161.94</v>
      </c>
      <c r="T63" s="108">
        <f t="shared" si="0"/>
        <v>6842.59</v>
      </c>
    </row>
    <row r="64" spans="1:20" x14ac:dyDescent="0.3">
      <c r="A64" t="s">
        <v>67</v>
      </c>
      <c r="B64" s="93">
        <v>2003.16</v>
      </c>
      <c r="C64" s="93">
        <v>399.5</v>
      </c>
      <c r="D64" s="93">
        <v>0</v>
      </c>
      <c r="E64" s="93">
        <v>153</v>
      </c>
      <c r="F64" s="93">
        <v>0</v>
      </c>
      <c r="G64" s="93">
        <v>900</v>
      </c>
      <c r="H64" s="93">
        <v>0</v>
      </c>
      <c r="I64" s="93">
        <v>0</v>
      </c>
      <c r="J64" s="93">
        <v>0</v>
      </c>
      <c r="K64" s="93">
        <v>0</v>
      </c>
      <c r="L64" s="93">
        <v>0</v>
      </c>
      <c r="M64" s="93">
        <v>0</v>
      </c>
      <c r="N64" s="93">
        <v>0</v>
      </c>
      <c r="O64" s="93">
        <v>0</v>
      </c>
      <c r="P64" s="93">
        <v>0</v>
      </c>
      <c r="Q64" s="93">
        <v>0</v>
      </c>
      <c r="R64" s="93">
        <v>900</v>
      </c>
      <c r="S64" s="93">
        <f>VLOOKUP($A64,JACFunding,JACFunding!$C$1,FALSE)</f>
        <v>2630.51</v>
      </c>
      <c r="T64" s="108">
        <f t="shared" si="0"/>
        <v>3455.66</v>
      </c>
    </row>
    <row r="65" spans="1:20" x14ac:dyDescent="0.3">
      <c r="A65" t="s">
        <v>68</v>
      </c>
      <c r="B65" s="93">
        <v>1978.61</v>
      </c>
      <c r="C65" s="93">
        <v>728.5</v>
      </c>
      <c r="D65" s="93">
        <v>0</v>
      </c>
      <c r="E65" s="93">
        <v>39.26</v>
      </c>
      <c r="F65" s="93">
        <v>0</v>
      </c>
      <c r="G65" s="93">
        <v>2010</v>
      </c>
      <c r="H65" s="93">
        <v>0</v>
      </c>
      <c r="I65" s="93">
        <v>0</v>
      </c>
      <c r="J65" s="93">
        <v>75</v>
      </c>
      <c r="K65" s="93">
        <v>0</v>
      </c>
      <c r="L65" s="93">
        <v>0</v>
      </c>
      <c r="M65" s="93">
        <v>0</v>
      </c>
      <c r="N65" s="93">
        <v>340.82</v>
      </c>
      <c r="O65" s="93">
        <v>0</v>
      </c>
      <c r="P65" s="93">
        <v>0</v>
      </c>
      <c r="Q65" s="93">
        <v>0</v>
      </c>
      <c r="R65" s="93">
        <v>2425.8200000000002</v>
      </c>
      <c r="S65" s="93">
        <f>VLOOKUP($A65,JACFunding,JACFunding!$C$1,FALSE)</f>
        <v>9431.6299999999992</v>
      </c>
      <c r="T65" s="108">
        <f t="shared" si="0"/>
        <v>5172.1899999999996</v>
      </c>
    </row>
    <row r="66" spans="1:20" x14ac:dyDescent="0.3">
      <c r="A66" t="s">
        <v>69</v>
      </c>
      <c r="B66" s="93">
        <v>40635.910000000003</v>
      </c>
      <c r="C66" s="93">
        <v>7000</v>
      </c>
      <c r="D66" s="93">
        <v>0</v>
      </c>
      <c r="E66" s="93">
        <v>0</v>
      </c>
      <c r="F66" s="93">
        <v>50.15</v>
      </c>
      <c r="G66" s="93">
        <v>15450</v>
      </c>
      <c r="H66" s="93">
        <v>1350</v>
      </c>
      <c r="I66" s="93">
        <v>0</v>
      </c>
      <c r="J66" s="93">
        <v>0</v>
      </c>
      <c r="K66" s="93">
        <v>0</v>
      </c>
      <c r="L66" s="93">
        <v>0</v>
      </c>
      <c r="M66" s="93">
        <v>0</v>
      </c>
      <c r="N66" s="93">
        <v>330.97</v>
      </c>
      <c r="O66" s="93">
        <v>0</v>
      </c>
      <c r="P66" s="93">
        <v>0</v>
      </c>
      <c r="Q66" s="93">
        <v>0</v>
      </c>
      <c r="R66" s="93">
        <v>17130.97</v>
      </c>
      <c r="S66" s="93">
        <f>VLOOKUP($A66,JACFunding,JACFunding!$C$1,FALSE)</f>
        <v>65427.14</v>
      </c>
      <c r="T66" s="108">
        <f t="shared" si="0"/>
        <v>64817.030000000006</v>
      </c>
    </row>
    <row r="67" spans="1:20" x14ac:dyDescent="0.3">
      <c r="A67" t="s">
        <v>70</v>
      </c>
      <c r="B67" s="93">
        <v>9016.07</v>
      </c>
      <c r="C67" s="93">
        <v>3.71</v>
      </c>
      <c r="D67" s="93">
        <v>0</v>
      </c>
      <c r="E67" s="93">
        <v>24.22</v>
      </c>
      <c r="F67" s="93">
        <v>77.52</v>
      </c>
      <c r="G67" s="93">
        <v>0</v>
      </c>
      <c r="H67" s="93">
        <v>0</v>
      </c>
      <c r="I67" s="93">
        <v>0</v>
      </c>
      <c r="J67" s="93">
        <v>0</v>
      </c>
      <c r="K67" s="93">
        <v>0</v>
      </c>
      <c r="L67" s="93">
        <v>0</v>
      </c>
      <c r="M67" s="93">
        <v>0</v>
      </c>
      <c r="N67" s="93">
        <v>0</v>
      </c>
      <c r="O67" s="93">
        <v>0</v>
      </c>
      <c r="P67" s="93">
        <v>0</v>
      </c>
      <c r="Q67" s="93">
        <v>0</v>
      </c>
      <c r="R67" s="93">
        <v>0</v>
      </c>
      <c r="S67" s="93">
        <f>VLOOKUP($A67,JACFunding,JACFunding!$C$1,FALSE)</f>
        <v>7901.66</v>
      </c>
      <c r="T67" s="108">
        <f t="shared" si="0"/>
        <v>9121.5199999999986</v>
      </c>
    </row>
    <row r="68" spans="1:20" x14ac:dyDescent="0.3">
      <c r="A68" t="s">
        <v>71</v>
      </c>
      <c r="B68" s="93">
        <v>9375.69</v>
      </c>
      <c r="C68" s="93">
        <v>572.64</v>
      </c>
      <c r="D68" s="93">
        <v>0</v>
      </c>
      <c r="E68" s="93">
        <v>0</v>
      </c>
      <c r="F68" s="93">
        <v>0</v>
      </c>
      <c r="G68" s="93">
        <v>3975</v>
      </c>
      <c r="H68" s="93">
        <v>0</v>
      </c>
      <c r="I68" s="93">
        <v>0</v>
      </c>
      <c r="J68" s="93">
        <v>0</v>
      </c>
      <c r="K68" s="93">
        <v>0</v>
      </c>
      <c r="L68" s="93">
        <v>0</v>
      </c>
      <c r="M68" s="93">
        <v>0</v>
      </c>
      <c r="N68" s="93">
        <v>52.33</v>
      </c>
      <c r="O68" s="93">
        <v>0</v>
      </c>
      <c r="P68" s="93">
        <v>0</v>
      </c>
      <c r="Q68" s="93">
        <v>0</v>
      </c>
      <c r="R68" s="93">
        <v>4027.33</v>
      </c>
      <c r="S68" s="93">
        <f>VLOOKUP($A68,JACFunding,JACFunding!$C$1,FALSE)</f>
        <v>16434.45</v>
      </c>
      <c r="T68" s="108">
        <f t="shared" ref="T68:T69" si="1">SUM(B68:Q68)</f>
        <v>13975.66</v>
      </c>
    </row>
    <row r="69" spans="1:20" x14ac:dyDescent="0.3">
      <c r="A69" t="s">
        <v>72</v>
      </c>
      <c r="B69" s="93">
        <v>6777.86</v>
      </c>
      <c r="C69" s="93">
        <v>320.5</v>
      </c>
      <c r="D69" s="93">
        <v>0</v>
      </c>
      <c r="E69" s="93">
        <v>189.02</v>
      </c>
      <c r="F69" s="93">
        <v>0</v>
      </c>
      <c r="G69" s="93">
        <v>645</v>
      </c>
      <c r="H69" s="93">
        <v>0</v>
      </c>
      <c r="I69" s="93">
        <v>0</v>
      </c>
      <c r="J69" s="93">
        <v>0</v>
      </c>
      <c r="K69" s="93">
        <v>0</v>
      </c>
      <c r="L69" s="93">
        <v>0</v>
      </c>
      <c r="M69" s="93">
        <v>0</v>
      </c>
      <c r="N69" s="93">
        <v>0</v>
      </c>
      <c r="O69" s="93">
        <v>0</v>
      </c>
      <c r="P69" s="93">
        <v>0</v>
      </c>
      <c r="Q69" s="93">
        <v>0</v>
      </c>
      <c r="R69" s="93">
        <v>645</v>
      </c>
      <c r="S69" s="93">
        <f>VLOOKUP($A69,JACFunding,JACFunding!$C$1,FALSE)</f>
        <v>9066.2000000000007</v>
      </c>
      <c r="T69" s="108">
        <f t="shared" si="1"/>
        <v>7932.38</v>
      </c>
    </row>
    <row r="70" spans="1:20" ht="16.5" thickBot="1" x14ac:dyDescent="0.35">
      <c r="T70" s="98">
        <f>SUM(T3:T69)</f>
        <v>2805960.0799999996</v>
      </c>
    </row>
    <row r="71" spans="1:20" ht="16.5" thickTop="1"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9"/>
  <sheetViews>
    <sheetView workbookViewId="0">
      <pane ySplit="2" topLeftCell="A58" activePane="bottomLeft" state="frozen"/>
      <selection pane="bottomLeft" activeCell="E73" sqref="E73"/>
    </sheetView>
  </sheetViews>
  <sheetFormatPr defaultRowHeight="15.75" x14ac:dyDescent="0.3"/>
  <cols>
    <col min="1" max="2" width="16.109375" customWidth="1"/>
    <col min="3" max="3" width="42.33203125" customWidth="1"/>
    <col min="4" max="4" width="57.88671875" bestFit="1" customWidth="1"/>
    <col min="5" max="5" width="43.5546875" customWidth="1"/>
    <col min="6" max="6" width="22.44140625" customWidth="1"/>
  </cols>
  <sheetData>
    <row r="1" spans="1:7" x14ac:dyDescent="0.3">
      <c r="A1">
        <v>1</v>
      </c>
      <c r="B1">
        <v>2</v>
      </c>
      <c r="C1">
        <v>3</v>
      </c>
      <c r="D1">
        <v>4</v>
      </c>
      <c r="E1">
        <v>5</v>
      </c>
      <c r="F1">
        <v>6</v>
      </c>
    </row>
    <row r="2" spans="1:7" x14ac:dyDescent="0.3">
      <c r="A2" s="103" t="s">
        <v>217</v>
      </c>
      <c r="B2" s="103"/>
      <c r="C2" s="103" t="s">
        <v>242</v>
      </c>
      <c r="D2" s="103" t="s">
        <v>243</v>
      </c>
      <c r="E2" s="103" t="s">
        <v>245</v>
      </c>
      <c r="F2" s="103" t="s">
        <v>246</v>
      </c>
    </row>
    <row r="3" spans="1:7" ht="15" customHeight="1" x14ac:dyDescent="0.3">
      <c r="A3" s="104" t="s">
        <v>14</v>
      </c>
      <c r="B3" s="104" t="s">
        <v>247</v>
      </c>
      <c r="C3" s="104"/>
      <c r="D3" s="104"/>
      <c r="E3" s="105"/>
      <c r="F3" s="105"/>
      <c r="G3" s="102"/>
    </row>
    <row r="4" spans="1:7" ht="141.75" x14ac:dyDescent="0.3">
      <c r="A4" s="104" t="s">
        <v>15</v>
      </c>
      <c r="B4" s="104" t="s">
        <v>247</v>
      </c>
      <c r="C4" s="104"/>
      <c r="D4" s="104"/>
      <c r="E4" s="105" t="s">
        <v>305</v>
      </c>
      <c r="F4" s="105"/>
      <c r="G4" s="102"/>
    </row>
    <row r="5" spans="1:7" ht="63" x14ac:dyDescent="0.3">
      <c r="A5" s="104" t="s">
        <v>16</v>
      </c>
      <c r="B5" s="104" t="s">
        <v>247</v>
      </c>
      <c r="C5" s="104" t="s">
        <v>248</v>
      </c>
      <c r="D5" s="105" t="s">
        <v>249</v>
      </c>
      <c r="E5" s="105"/>
      <c r="F5" s="105"/>
      <c r="G5" s="102"/>
    </row>
    <row r="6" spans="1:7" x14ac:dyDescent="0.3">
      <c r="A6" s="104" t="s">
        <v>74</v>
      </c>
      <c r="B6" s="104" t="s">
        <v>247</v>
      </c>
      <c r="C6" s="104"/>
      <c r="D6" s="104"/>
      <c r="E6" s="105"/>
      <c r="F6" s="105"/>
      <c r="G6" s="102"/>
    </row>
    <row r="7" spans="1:7" x14ac:dyDescent="0.3">
      <c r="A7" s="104" t="s">
        <v>17</v>
      </c>
      <c r="B7" s="104" t="s">
        <v>247</v>
      </c>
      <c r="C7" s="104"/>
      <c r="D7" s="104"/>
      <c r="E7" s="105"/>
      <c r="F7" s="105"/>
      <c r="G7" s="102"/>
    </row>
    <row r="8" spans="1:7" ht="110.25" x14ac:dyDescent="0.3">
      <c r="A8" s="104" t="s">
        <v>18</v>
      </c>
      <c r="B8" s="104" t="s">
        <v>247</v>
      </c>
      <c r="C8" s="105" t="s">
        <v>251</v>
      </c>
      <c r="D8" s="104"/>
      <c r="E8" s="105"/>
      <c r="F8" s="105"/>
      <c r="G8" s="102"/>
    </row>
    <row r="9" spans="1:7" x14ac:dyDescent="0.3">
      <c r="A9" s="104" t="s">
        <v>19</v>
      </c>
      <c r="B9" s="104" t="s">
        <v>247</v>
      </c>
      <c r="C9" s="104"/>
      <c r="D9" s="104"/>
      <c r="E9" s="105"/>
      <c r="F9" s="105"/>
      <c r="G9" s="102"/>
    </row>
    <row r="10" spans="1:7" x14ac:dyDescent="0.3">
      <c r="A10" s="104" t="s">
        <v>20</v>
      </c>
      <c r="B10" s="104" t="s">
        <v>247</v>
      </c>
      <c r="C10" s="104"/>
      <c r="D10" s="104"/>
      <c r="E10" s="105"/>
      <c r="F10" s="105"/>
      <c r="G10" s="102"/>
    </row>
    <row r="11" spans="1:7" x14ac:dyDescent="0.3">
      <c r="A11" s="104" t="s">
        <v>21</v>
      </c>
      <c r="B11" s="104" t="s">
        <v>247</v>
      </c>
      <c r="C11" s="104"/>
      <c r="D11" s="104"/>
      <c r="E11" s="105"/>
      <c r="F11" s="105"/>
      <c r="G11" s="102"/>
    </row>
    <row r="12" spans="1:7" x14ac:dyDescent="0.3">
      <c r="A12" s="104" t="s">
        <v>22</v>
      </c>
      <c r="B12" s="104" t="s">
        <v>247</v>
      </c>
      <c r="C12" s="104"/>
      <c r="D12" s="104"/>
      <c r="E12" s="105"/>
      <c r="F12" s="105"/>
      <c r="G12" s="102"/>
    </row>
    <row r="13" spans="1:7" x14ac:dyDescent="0.3">
      <c r="A13" s="104" t="s">
        <v>23</v>
      </c>
      <c r="B13" s="104" t="s">
        <v>247</v>
      </c>
      <c r="C13" s="104"/>
      <c r="D13" s="104"/>
      <c r="E13" s="105"/>
      <c r="F13" s="105"/>
      <c r="G13" s="102"/>
    </row>
    <row r="14" spans="1:7" x14ac:dyDescent="0.3">
      <c r="A14" s="104" t="s">
        <v>24</v>
      </c>
      <c r="B14" s="104" t="s">
        <v>247</v>
      </c>
      <c r="C14" s="104"/>
      <c r="D14" s="104"/>
      <c r="E14" s="105"/>
      <c r="F14" s="105"/>
      <c r="G14" s="102"/>
    </row>
    <row r="15" spans="1:7" x14ac:dyDescent="0.3">
      <c r="A15" s="104" t="s">
        <v>73</v>
      </c>
      <c r="B15" s="104" t="s">
        <v>247</v>
      </c>
      <c r="C15" s="104"/>
      <c r="D15" s="104"/>
      <c r="E15" s="105"/>
      <c r="F15" s="105"/>
      <c r="G15" s="102"/>
    </row>
    <row r="16" spans="1:7" x14ac:dyDescent="0.3">
      <c r="A16" s="104" t="s">
        <v>218</v>
      </c>
      <c r="B16" s="104" t="s">
        <v>247</v>
      </c>
      <c r="C16" s="104"/>
      <c r="D16" s="104"/>
      <c r="E16" s="105"/>
      <c r="F16" s="105"/>
      <c r="G16" s="102"/>
    </row>
    <row r="17" spans="1:11" x14ac:dyDescent="0.3">
      <c r="A17" s="104" t="s">
        <v>25</v>
      </c>
      <c r="B17" s="104" t="s">
        <v>247</v>
      </c>
      <c r="C17" s="104"/>
      <c r="D17" s="104"/>
      <c r="E17" s="105" t="s">
        <v>316</v>
      </c>
      <c r="F17" s="105"/>
      <c r="G17" s="102"/>
    </row>
    <row r="18" spans="1:11" x14ac:dyDescent="0.3">
      <c r="A18" s="104" t="s">
        <v>26</v>
      </c>
      <c r="B18" s="104" t="s">
        <v>247</v>
      </c>
      <c r="C18" s="104"/>
      <c r="D18" s="104"/>
      <c r="E18" s="105"/>
      <c r="F18" s="105"/>
      <c r="G18" s="102"/>
    </row>
    <row r="19" spans="1:11" x14ac:dyDescent="0.3">
      <c r="A19" s="104" t="s">
        <v>27</v>
      </c>
      <c r="B19" s="104" t="s">
        <v>247</v>
      </c>
      <c r="C19" s="104"/>
      <c r="D19" s="104"/>
      <c r="E19" s="105"/>
      <c r="F19" s="105"/>
      <c r="G19" s="102"/>
    </row>
    <row r="20" spans="1:11" x14ac:dyDescent="0.3">
      <c r="A20" s="104" t="s">
        <v>28</v>
      </c>
      <c r="B20" s="104" t="s">
        <v>247</v>
      </c>
      <c r="C20" s="105" t="s">
        <v>219</v>
      </c>
      <c r="D20" s="104"/>
      <c r="E20" s="105"/>
      <c r="F20" s="105"/>
      <c r="G20" s="102"/>
    </row>
    <row r="21" spans="1:11" ht="63" x14ac:dyDescent="0.3">
      <c r="A21" s="104" t="s">
        <v>29</v>
      </c>
      <c r="B21" s="104" t="s">
        <v>247</v>
      </c>
      <c r="C21" s="104"/>
      <c r="D21" s="104"/>
      <c r="E21" s="105" t="s">
        <v>309</v>
      </c>
      <c r="F21" s="105"/>
      <c r="G21" s="105"/>
      <c r="H21" s="105"/>
      <c r="I21" s="105"/>
      <c r="J21" s="105"/>
      <c r="K21" s="105"/>
    </row>
    <row r="22" spans="1:11" ht="63" x14ac:dyDescent="0.3">
      <c r="A22" s="104" t="s">
        <v>30</v>
      </c>
      <c r="B22" s="104" t="s">
        <v>247</v>
      </c>
      <c r="C22" s="105" t="s">
        <v>257</v>
      </c>
      <c r="D22" s="104"/>
      <c r="E22" s="105"/>
      <c r="F22" s="105"/>
      <c r="G22" s="102"/>
    </row>
    <row r="23" spans="1:11" x14ac:dyDescent="0.3">
      <c r="A23" s="104" t="s">
        <v>31</v>
      </c>
      <c r="B23" s="104" t="s">
        <v>247</v>
      </c>
      <c r="C23" s="105"/>
      <c r="D23" s="104"/>
      <c r="E23" s="105"/>
      <c r="F23" s="105"/>
      <c r="G23" s="102"/>
    </row>
    <row r="24" spans="1:11" x14ac:dyDescent="0.3">
      <c r="A24" s="104" t="s">
        <v>32</v>
      </c>
      <c r="B24" s="104" t="s">
        <v>247</v>
      </c>
      <c r="C24" s="104"/>
      <c r="D24" s="104"/>
      <c r="E24" s="105"/>
      <c r="F24" s="105"/>
      <c r="G24" s="102"/>
    </row>
    <row r="25" spans="1:11" x14ac:dyDescent="0.3">
      <c r="A25" s="104" t="s">
        <v>33</v>
      </c>
      <c r="B25" s="104" t="s">
        <v>247</v>
      </c>
      <c r="C25" s="104"/>
      <c r="D25" s="104"/>
      <c r="E25" s="105"/>
      <c r="F25" s="105"/>
      <c r="G25" s="102"/>
    </row>
    <row r="26" spans="1:11" ht="63" x14ac:dyDescent="0.3">
      <c r="A26" s="104" t="s">
        <v>34</v>
      </c>
      <c r="B26" s="104" t="s">
        <v>247</v>
      </c>
      <c r="C26" s="105" t="s">
        <v>263</v>
      </c>
      <c r="D26" s="104"/>
      <c r="E26" s="105" t="s">
        <v>312</v>
      </c>
      <c r="F26" s="105"/>
      <c r="G26" s="105"/>
      <c r="H26" s="105"/>
      <c r="I26" s="105"/>
      <c r="J26" s="105"/>
      <c r="K26" s="105"/>
    </row>
    <row r="27" spans="1:11" ht="94.5" x14ac:dyDescent="0.3">
      <c r="A27" s="104" t="s">
        <v>35</v>
      </c>
      <c r="B27" s="104" t="s">
        <v>247</v>
      </c>
      <c r="C27" s="105" t="s">
        <v>264</v>
      </c>
      <c r="D27" s="104"/>
      <c r="E27" s="105"/>
      <c r="F27" s="105"/>
      <c r="G27" s="102"/>
    </row>
    <row r="28" spans="1:11" x14ac:dyDescent="0.3">
      <c r="A28" s="104" t="s">
        <v>36</v>
      </c>
      <c r="B28" s="104" t="s">
        <v>247</v>
      </c>
      <c r="C28" s="104"/>
      <c r="D28" s="104"/>
      <c r="E28" s="105"/>
      <c r="F28" s="105"/>
      <c r="G28" s="102"/>
    </row>
    <row r="29" spans="1:11" x14ac:dyDescent="0.3">
      <c r="A29" s="104" t="s">
        <v>37</v>
      </c>
      <c r="B29" s="104" t="s">
        <v>247</v>
      </c>
      <c r="C29" s="104"/>
      <c r="D29" s="104"/>
      <c r="E29" s="105"/>
      <c r="F29" s="105"/>
      <c r="G29" s="102"/>
    </row>
    <row r="30" spans="1:11" x14ac:dyDescent="0.3">
      <c r="A30" s="104" t="s">
        <v>38</v>
      </c>
      <c r="B30" s="104" t="s">
        <v>247</v>
      </c>
      <c r="C30" s="104"/>
      <c r="D30" s="104"/>
      <c r="E30" s="105"/>
      <c r="F30" s="105"/>
      <c r="G30" s="102"/>
    </row>
    <row r="31" spans="1:11" ht="63" x14ac:dyDescent="0.3">
      <c r="A31" s="104" t="s">
        <v>39</v>
      </c>
      <c r="B31" s="104" t="s">
        <v>247</v>
      </c>
      <c r="C31" s="104"/>
      <c r="D31" s="105" t="s">
        <v>266</v>
      </c>
      <c r="E31" s="105" t="s">
        <v>313</v>
      </c>
      <c r="F31" s="105"/>
      <c r="G31" s="102"/>
    </row>
    <row r="32" spans="1:11" x14ac:dyDescent="0.3">
      <c r="A32" s="104" t="s">
        <v>40</v>
      </c>
      <c r="B32" s="104" t="s">
        <v>247</v>
      </c>
      <c r="C32" s="104" t="s">
        <v>267</v>
      </c>
      <c r="D32" s="104"/>
      <c r="E32" s="105"/>
      <c r="F32" s="105"/>
      <c r="G32" s="102"/>
    </row>
    <row r="33" spans="1:7" x14ac:dyDescent="0.3">
      <c r="A33" s="104" t="s">
        <v>41</v>
      </c>
      <c r="B33" s="104" t="s">
        <v>247</v>
      </c>
      <c r="C33" s="104"/>
      <c r="D33" s="104" t="s">
        <v>269</v>
      </c>
      <c r="E33" s="105"/>
      <c r="F33" s="105"/>
      <c r="G33" s="102"/>
    </row>
    <row r="34" spans="1:7" x14ac:dyDescent="0.3">
      <c r="A34" s="104" t="s">
        <v>42</v>
      </c>
      <c r="B34" s="104" t="s">
        <v>247</v>
      </c>
      <c r="C34" s="104"/>
      <c r="D34" s="104"/>
      <c r="E34" s="105"/>
      <c r="F34" s="105"/>
      <c r="G34" s="102"/>
    </row>
    <row r="35" spans="1:7" x14ac:dyDescent="0.3">
      <c r="A35" s="104" t="s">
        <v>43</v>
      </c>
      <c r="B35" s="104" t="s">
        <v>247</v>
      </c>
      <c r="C35" s="104"/>
      <c r="D35" s="104"/>
      <c r="E35" s="105"/>
      <c r="F35" s="105"/>
      <c r="G35" s="102"/>
    </row>
    <row r="36" spans="1:7" ht="47.25" x14ac:dyDescent="0.3">
      <c r="A36" s="104" t="s">
        <v>44</v>
      </c>
      <c r="B36" s="104" t="s">
        <v>247</v>
      </c>
      <c r="C36" s="104"/>
      <c r="D36" s="104"/>
      <c r="E36" s="105" t="s">
        <v>314</v>
      </c>
      <c r="F36" s="105"/>
      <c r="G36" s="102"/>
    </row>
    <row r="37" spans="1:7" x14ac:dyDescent="0.3">
      <c r="A37" s="104" t="s">
        <v>45</v>
      </c>
      <c r="B37" s="104" t="s">
        <v>247</v>
      </c>
      <c r="C37" s="104"/>
      <c r="D37" s="104"/>
      <c r="E37" s="105"/>
      <c r="F37" s="105"/>
      <c r="G37" s="102"/>
    </row>
    <row r="38" spans="1:7" ht="47.25" x14ac:dyDescent="0.3">
      <c r="A38" s="104" t="s">
        <v>46</v>
      </c>
      <c r="B38" s="104" t="s">
        <v>247</v>
      </c>
      <c r="C38" s="105" t="s">
        <v>271</v>
      </c>
      <c r="D38" s="104"/>
      <c r="E38" s="105"/>
      <c r="F38" s="105"/>
      <c r="G38" s="102"/>
    </row>
    <row r="39" spans="1:7" ht="28.5" customHeight="1" x14ac:dyDescent="0.3">
      <c r="A39" s="104" t="s">
        <v>47</v>
      </c>
      <c r="B39" s="104" t="s">
        <v>247</v>
      </c>
      <c r="C39" s="104"/>
      <c r="D39" s="105" t="s">
        <v>244</v>
      </c>
      <c r="E39" s="105"/>
      <c r="F39" s="105"/>
      <c r="G39" s="102"/>
    </row>
    <row r="40" spans="1:7" x14ac:dyDescent="0.3">
      <c r="A40" s="104" t="s">
        <v>48</v>
      </c>
      <c r="B40" s="104" t="s">
        <v>247</v>
      </c>
      <c r="C40" s="104" t="s">
        <v>272</v>
      </c>
      <c r="D40" s="104"/>
      <c r="E40" s="105"/>
      <c r="F40" s="105"/>
      <c r="G40" s="102"/>
    </row>
    <row r="41" spans="1:7" x14ac:dyDescent="0.3">
      <c r="A41" s="104" t="s">
        <v>49</v>
      </c>
      <c r="B41" s="104" t="s">
        <v>247</v>
      </c>
      <c r="C41" s="104"/>
      <c r="D41" s="104"/>
      <c r="E41" s="105"/>
      <c r="F41" s="105"/>
      <c r="G41" s="102"/>
    </row>
    <row r="42" spans="1:7" x14ac:dyDescent="0.3">
      <c r="A42" s="104" t="s">
        <v>50</v>
      </c>
      <c r="B42" s="104" t="s">
        <v>247</v>
      </c>
      <c r="C42" s="104"/>
      <c r="D42" s="104"/>
      <c r="E42" s="105"/>
      <c r="F42" s="105"/>
      <c r="G42" s="102"/>
    </row>
    <row r="43" spans="1:7" x14ac:dyDescent="0.3">
      <c r="A43" s="104" t="s">
        <v>51</v>
      </c>
      <c r="B43" s="104" t="s">
        <v>247</v>
      </c>
      <c r="C43" s="104"/>
      <c r="D43" s="104"/>
      <c r="E43" s="105" t="s">
        <v>317</v>
      </c>
      <c r="F43" s="105"/>
      <c r="G43" s="102"/>
    </row>
    <row r="44" spans="1:7" x14ac:dyDescent="0.3">
      <c r="A44" s="104" t="s">
        <v>52</v>
      </c>
      <c r="B44" s="104" t="s">
        <v>247</v>
      </c>
      <c r="C44" s="104"/>
      <c r="D44" s="104"/>
      <c r="E44" s="105"/>
      <c r="F44" s="105"/>
      <c r="G44" s="102"/>
    </row>
    <row r="45" spans="1:7" ht="110.25" x14ac:dyDescent="0.3">
      <c r="A45" s="104" t="s">
        <v>53</v>
      </c>
      <c r="B45" s="104" t="s">
        <v>247</v>
      </c>
      <c r="C45" s="105" t="s">
        <v>274</v>
      </c>
      <c r="D45" s="104"/>
      <c r="E45" s="105"/>
      <c r="F45" s="105"/>
      <c r="G45" s="102"/>
    </row>
    <row r="46" spans="1:7" x14ac:dyDescent="0.3">
      <c r="A46" s="104" t="s">
        <v>54</v>
      </c>
      <c r="B46" s="104" t="s">
        <v>247</v>
      </c>
      <c r="C46" s="104"/>
      <c r="D46" s="105" t="s">
        <v>319</v>
      </c>
      <c r="E46" s="105"/>
      <c r="F46" s="105"/>
      <c r="G46" s="102"/>
    </row>
    <row r="47" spans="1:7" x14ac:dyDescent="0.3">
      <c r="A47" s="104" t="s">
        <v>55</v>
      </c>
      <c r="B47" s="104" t="s">
        <v>247</v>
      </c>
      <c r="C47" s="104"/>
      <c r="D47" s="104"/>
      <c r="E47" s="105"/>
      <c r="F47" s="105"/>
      <c r="G47" s="102"/>
    </row>
    <row r="48" spans="1:7" x14ac:dyDescent="0.3">
      <c r="A48" s="104" t="s">
        <v>56</v>
      </c>
      <c r="B48" s="104" t="s">
        <v>247</v>
      </c>
      <c r="C48" s="104"/>
      <c r="D48" s="104"/>
      <c r="E48" s="105"/>
      <c r="F48" s="105"/>
      <c r="G48" s="102"/>
    </row>
    <row r="49" spans="1:7" x14ac:dyDescent="0.3">
      <c r="A49" s="104" t="s">
        <v>57</v>
      </c>
      <c r="B49" s="104" t="s">
        <v>247</v>
      </c>
      <c r="C49" s="104"/>
      <c r="D49" s="104"/>
      <c r="E49" s="105"/>
      <c r="F49" s="105"/>
      <c r="G49" s="102"/>
    </row>
    <row r="50" spans="1:7" x14ac:dyDescent="0.3">
      <c r="A50" s="104" t="s">
        <v>58</v>
      </c>
      <c r="B50" s="104" t="s">
        <v>247</v>
      </c>
      <c r="C50" s="104"/>
      <c r="D50" s="104"/>
      <c r="E50" s="105"/>
      <c r="F50" s="105"/>
      <c r="G50" s="102"/>
    </row>
    <row r="51" spans="1:7" ht="63" x14ac:dyDescent="0.3">
      <c r="A51" s="104" t="s">
        <v>59</v>
      </c>
      <c r="B51" s="104" t="s">
        <v>247</v>
      </c>
      <c r="C51" s="105" t="s">
        <v>284</v>
      </c>
      <c r="D51" s="104"/>
      <c r="E51" s="105" t="s">
        <v>322</v>
      </c>
      <c r="F51" s="105"/>
      <c r="G51" s="102"/>
    </row>
    <row r="52" spans="1:7" x14ac:dyDescent="0.3">
      <c r="A52" s="104" t="s">
        <v>60</v>
      </c>
      <c r="B52" s="104" t="s">
        <v>247</v>
      </c>
      <c r="C52" s="104"/>
      <c r="D52" s="104"/>
      <c r="E52" s="105"/>
      <c r="F52" s="105"/>
      <c r="G52" s="102"/>
    </row>
    <row r="53" spans="1:7" x14ac:dyDescent="0.3">
      <c r="A53" s="104" t="s">
        <v>61</v>
      </c>
      <c r="B53" s="104" t="s">
        <v>247</v>
      </c>
      <c r="C53" s="104"/>
      <c r="D53" s="104"/>
      <c r="E53" s="105"/>
      <c r="F53" s="105"/>
      <c r="G53" s="102"/>
    </row>
    <row r="54" spans="1:7" x14ac:dyDescent="0.3">
      <c r="A54" s="104" t="s">
        <v>11</v>
      </c>
      <c r="B54" s="104" t="s">
        <v>247</v>
      </c>
      <c r="C54" s="104"/>
      <c r="D54" s="104"/>
      <c r="E54" s="105"/>
      <c r="F54" s="105"/>
      <c r="G54" s="102"/>
    </row>
    <row r="55" spans="1:7" x14ac:dyDescent="0.3">
      <c r="A55" s="104" t="s">
        <v>62</v>
      </c>
      <c r="B55" s="104" t="s">
        <v>247</v>
      </c>
      <c r="C55" s="104"/>
      <c r="D55" s="104"/>
      <c r="E55" s="105"/>
      <c r="F55" s="105"/>
      <c r="G55" s="102"/>
    </row>
    <row r="56" spans="1:7" ht="141.75" x14ac:dyDescent="0.3">
      <c r="A56" s="104" t="s">
        <v>63</v>
      </c>
      <c r="B56" s="104" t="s">
        <v>247</v>
      </c>
      <c r="C56" s="105" t="s">
        <v>290</v>
      </c>
      <c r="D56" s="105" t="s">
        <v>291</v>
      </c>
      <c r="E56" s="105"/>
      <c r="F56" s="105"/>
      <c r="G56" s="102"/>
    </row>
    <row r="57" spans="1:7" x14ac:dyDescent="0.3">
      <c r="A57" s="104" t="s">
        <v>64</v>
      </c>
      <c r="B57" s="104" t="s">
        <v>247</v>
      </c>
      <c r="C57" s="104"/>
      <c r="D57" s="104"/>
      <c r="E57" s="105"/>
      <c r="F57" s="105"/>
      <c r="G57" s="102"/>
    </row>
    <row r="58" spans="1:7" x14ac:dyDescent="0.3">
      <c r="A58" s="104" t="s">
        <v>77</v>
      </c>
      <c r="B58" s="104" t="s">
        <v>247</v>
      </c>
      <c r="C58" s="104"/>
      <c r="D58" s="104"/>
      <c r="E58" s="105"/>
      <c r="F58" s="105"/>
      <c r="G58" s="102"/>
    </row>
    <row r="59" spans="1:7" x14ac:dyDescent="0.3">
      <c r="A59" s="104" t="s">
        <v>78</v>
      </c>
      <c r="B59" s="104" t="s">
        <v>247</v>
      </c>
      <c r="C59" s="104"/>
      <c r="D59" s="104"/>
      <c r="E59" s="105"/>
      <c r="F59" s="105"/>
      <c r="G59" s="102"/>
    </row>
    <row r="60" spans="1:7" x14ac:dyDescent="0.3">
      <c r="A60" s="104" t="s">
        <v>138</v>
      </c>
      <c r="B60" s="104" t="s">
        <v>247</v>
      </c>
      <c r="C60" s="104"/>
      <c r="D60" s="104"/>
      <c r="E60" s="105"/>
      <c r="F60" s="105"/>
      <c r="G60" s="102"/>
    </row>
    <row r="61" spans="1:7" x14ac:dyDescent="0.3">
      <c r="A61" s="104" t="s">
        <v>139</v>
      </c>
      <c r="B61" s="104" t="s">
        <v>247</v>
      </c>
      <c r="C61" s="104"/>
      <c r="D61" s="104"/>
      <c r="E61" s="105"/>
      <c r="F61" s="105"/>
      <c r="G61" s="102"/>
    </row>
    <row r="62" spans="1:7" ht="157.5" x14ac:dyDescent="0.3">
      <c r="A62" s="104" t="s">
        <v>65</v>
      </c>
      <c r="B62" s="104" t="s">
        <v>247</v>
      </c>
      <c r="C62" s="105"/>
      <c r="D62" s="105" t="s">
        <v>295</v>
      </c>
      <c r="E62" s="105" t="s">
        <v>325</v>
      </c>
      <c r="F62" s="105"/>
      <c r="G62" s="102"/>
    </row>
    <row r="63" spans="1:7" x14ac:dyDescent="0.3">
      <c r="A63" s="104" t="s">
        <v>66</v>
      </c>
      <c r="B63" s="104" t="s">
        <v>247</v>
      </c>
      <c r="C63" s="104"/>
      <c r="D63" s="104"/>
      <c r="E63" s="105"/>
      <c r="F63" s="105"/>
      <c r="G63" s="102"/>
    </row>
    <row r="64" spans="1:7" ht="47.25" x14ac:dyDescent="0.3">
      <c r="A64" s="104" t="s">
        <v>67</v>
      </c>
      <c r="B64" s="104" t="s">
        <v>247</v>
      </c>
      <c r="C64" s="104"/>
      <c r="D64" s="104"/>
      <c r="E64" s="105" t="s">
        <v>326</v>
      </c>
      <c r="F64" s="105"/>
      <c r="G64" s="102"/>
    </row>
    <row r="65" spans="1:11" x14ac:dyDescent="0.3">
      <c r="A65" s="104" t="s">
        <v>68</v>
      </c>
      <c r="B65" s="104" t="s">
        <v>247</v>
      </c>
      <c r="C65" s="104"/>
      <c r="D65" s="104"/>
      <c r="E65" s="105"/>
      <c r="F65" s="105"/>
      <c r="G65" s="102"/>
    </row>
    <row r="66" spans="1:11" ht="47.25" x14ac:dyDescent="0.3">
      <c r="A66" s="104" t="s">
        <v>69</v>
      </c>
      <c r="B66" s="104" t="s">
        <v>247</v>
      </c>
      <c r="C66" s="105" t="s">
        <v>296</v>
      </c>
      <c r="D66" s="104"/>
      <c r="E66" s="105"/>
      <c r="F66" s="105"/>
      <c r="G66" s="102"/>
    </row>
    <row r="67" spans="1:11" x14ac:dyDescent="0.3">
      <c r="A67" s="104" t="s">
        <v>70</v>
      </c>
      <c r="B67" s="104" t="s">
        <v>247</v>
      </c>
      <c r="C67" s="104" t="s">
        <v>300</v>
      </c>
      <c r="D67" s="104" t="s">
        <v>301</v>
      </c>
      <c r="E67" s="104" t="s">
        <v>265</v>
      </c>
      <c r="F67" s="104"/>
      <c r="G67" s="104"/>
      <c r="H67" s="104"/>
      <c r="I67" s="104"/>
      <c r="J67" s="104"/>
      <c r="K67" s="104"/>
    </row>
    <row r="68" spans="1:11" x14ac:dyDescent="0.3">
      <c r="A68" s="104" t="s">
        <v>71</v>
      </c>
      <c r="B68" s="104" t="s">
        <v>247</v>
      </c>
      <c r="C68" s="104"/>
      <c r="D68" s="104"/>
      <c r="E68" s="105"/>
      <c r="F68" s="105"/>
      <c r="G68" s="102"/>
    </row>
    <row r="69" spans="1:11" x14ac:dyDescent="0.3">
      <c r="A69" s="104" t="s">
        <v>72</v>
      </c>
      <c r="B69" s="104" t="s">
        <v>247</v>
      </c>
      <c r="C69" s="104"/>
      <c r="D69" s="104"/>
      <c r="E69" s="105"/>
      <c r="F69" s="105"/>
      <c r="G69" s="10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69"/>
  <sheetViews>
    <sheetView zoomScale="70" zoomScaleNormal="70" workbookViewId="0">
      <pane xSplit="1" ySplit="2" topLeftCell="D3" activePane="bottomRight" state="frozen"/>
      <selection pane="topRight" activeCell="B1" sqref="B1"/>
      <selection pane="bottomLeft" activeCell="A2" sqref="A2"/>
      <selection pane="bottomRight" activeCell="A3" sqref="A3:S69"/>
    </sheetView>
  </sheetViews>
  <sheetFormatPr defaultRowHeight="15.75" x14ac:dyDescent="0.3"/>
  <cols>
    <col min="1" max="1" width="14.88671875" customWidth="1"/>
    <col min="2" max="2" width="11.88671875" bestFit="1" customWidth="1"/>
    <col min="3" max="3" width="20.5546875" bestFit="1" customWidth="1"/>
    <col min="4" max="4" width="20.33203125" bestFit="1" customWidth="1"/>
    <col min="5" max="5" width="20.88671875" bestFit="1" customWidth="1"/>
    <col min="6" max="6" width="18.77734375" bestFit="1" customWidth="1"/>
    <col min="7" max="8" width="19.109375" bestFit="1" customWidth="1"/>
    <col min="9" max="9" width="19.88671875" bestFit="1" customWidth="1"/>
    <col min="10" max="11" width="18.21875" bestFit="1" customWidth="1"/>
    <col min="12" max="12" width="19" bestFit="1" customWidth="1"/>
    <col min="13" max="13" width="10.88671875" customWidth="1"/>
    <col min="14" max="14" width="15.44140625" customWidth="1"/>
    <col min="15" max="15" width="12.5546875" customWidth="1"/>
    <col min="16" max="16" width="9.6640625" bestFit="1" customWidth="1"/>
    <col min="17" max="17" width="10.5546875" bestFit="1" customWidth="1"/>
    <col min="18" max="18" width="13" bestFit="1" customWidth="1"/>
    <col min="19" max="19" width="12" bestFit="1" customWidth="1"/>
  </cols>
  <sheetData>
    <row r="1" spans="1:19" x14ac:dyDescent="0.3">
      <c r="A1">
        <v>1</v>
      </c>
      <c r="B1">
        <v>2</v>
      </c>
      <c r="C1">
        <v>3</v>
      </c>
      <c r="D1">
        <v>4</v>
      </c>
      <c r="E1">
        <v>5</v>
      </c>
      <c r="F1">
        <v>6</v>
      </c>
      <c r="G1">
        <v>7</v>
      </c>
      <c r="H1">
        <v>8</v>
      </c>
      <c r="I1">
        <v>9</v>
      </c>
      <c r="J1">
        <v>10</v>
      </c>
      <c r="K1">
        <v>11</v>
      </c>
      <c r="L1">
        <v>12</v>
      </c>
      <c r="M1">
        <v>13</v>
      </c>
      <c r="N1">
        <v>14</v>
      </c>
      <c r="O1">
        <v>15</v>
      </c>
      <c r="P1">
        <v>16</v>
      </c>
      <c r="Q1">
        <v>17</v>
      </c>
      <c r="R1">
        <v>18</v>
      </c>
      <c r="S1">
        <v>19</v>
      </c>
    </row>
    <row r="2" spans="1:19" x14ac:dyDescent="0.3">
      <c r="A2" t="s">
        <v>217</v>
      </c>
      <c r="B2" t="s">
        <v>220</v>
      </c>
      <c r="C2" t="s">
        <v>221</v>
      </c>
      <c r="D2" t="s">
        <v>222</v>
      </c>
      <c r="E2" t="s">
        <v>223</v>
      </c>
      <c r="F2" t="s">
        <v>224</v>
      </c>
      <c r="G2" t="s">
        <v>225</v>
      </c>
      <c r="H2" t="s">
        <v>226</v>
      </c>
      <c r="I2" t="s">
        <v>227</v>
      </c>
      <c r="J2" t="s">
        <v>228</v>
      </c>
      <c r="K2" t="s">
        <v>229</v>
      </c>
      <c r="L2" t="s">
        <v>230</v>
      </c>
      <c r="M2" t="s">
        <v>7</v>
      </c>
      <c r="N2" t="s">
        <v>8</v>
      </c>
      <c r="O2" t="s">
        <v>9</v>
      </c>
      <c r="P2" t="s">
        <v>75</v>
      </c>
      <c r="Q2" t="s">
        <v>231</v>
      </c>
      <c r="R2" t="s">
        <v>232</v>
      </c>
      <c r="S2" t="s">
        <v>233</v>
      </c>
    </row>
    <row r="3" spans="1:19" x14ac:dyDescent="0.3">
      <c r="A3" t="s">
        <v>14</v>
      </c>
      <c r="B3" s="93"/>
      <c r="C3" s="93"/>
      <c r="D3" s="93"/>
      <c r="E3" s="93"/>
      <c r="F3" s="93"/>
      <c r="G3" s="93"/>
      <c r="H3" s="93"/>
      <c r="I3" s="93"/>
      <c r="J3" s="93"/>
      <c r="K3" s="93"/>
      <c r="L3" s="93"/>
      <c r="M3" s="93"/>
      <c r="N3" s="93"/>
      <c r="O3" s="93"/>
      <c r="P3" s="93"/>
      <c r="Q3" s="93"/>
      <c r="R3" s="93"/>
      <c r="S3" s="93">
        <f>VLOOKUP($A3,JACFunding,JACFunding!$D$1,FALSE)</f>
        <v>80096.320000000007</v>
      </c>
    </row>
    <row r="4" spans="1:19" x14ac:dyDescent="0.3">
      <c r="A4" t="s">
        <v>15</v>
      </c>
      <c r="B4" s="93"/>
      <c r="C4" s="93"/>
      <c r="D4" s="93"/>
      <c r="E4" s="93"/>
      <c r="F4" s="93"/>
      <c r="G4" s="93"/>
      <c r="H4" s="93"/>
      <c r="I4" s="93"/>
      <c r="J4" s="93"/>
      <c r="K4" s="93"/>
      <c r="L4" s="93"/>
      <c r="M4" s="93"/>
      <c r="N4" s="93"/>
      <c r="O4" s="93"/>
      <c r="P4" s="93"/>
      <c r="Q4" s="93"/>
      <c r="R4" s="93"/>
      <c r="S4" s="93">
        <f>VLOOKUP($A4,JACFunding,JACFunding!$D$1,FALSE)</f>
        <v>17484.46</v>
      </c>
    </row>
    <row r="5" spans="1:19" x14ac:dyDescent="0.3">
      <c r="A5" t="s">
        <v>16</v>
      </c>
      <c r="B5" s="93"/>
      <c r="C5" s="93"/>
      <c r="D5" s="93"/>
      <c r="E5" s="93"/>
      <c r="F5" s="93"/>
      <c r="G5" s="93"/>
      <c r="H5" s="93"/>
      <c r="I5" s="93"/>
      <c r="J5" s="93"/>
      <c r="K5" s="93"/>
      <c r="L5" s="93"/>
      <c r="M5" s="93"/>
      <c r="N5" s="93"/>
      <c r="O5" s="93"/>
      <c r="P5" s="93"/>
      <c r="Q5" s="93"/>
      <c r="R5" s="93"/>
      <c r="S5" s="93">
        <f>VLOOKUP($A5,JACFunding,JACFunding!$D$1,FALSE)</f>
        <v>2864.34</v>
      </c>
    </row>
    <row r="6" spans="1:19" x14ac:dyDescent="0.3">
      <c r="A6" t="s">
        <v>74</v>
      </c>
      <c r="B6" s="93"/>
      <c r="C6" s="93"/>
      <c r="D6" s="93"/>
      <c r="E6" s="93"/>
      <c r="F6" s="93"/>
      <c r="G6" s="93"/>
      <c r="H6" s="93"/>
      <c r="I6" s="93"/>
      <c r="J6" s="93"/>
      <c r="K6" s="93"/>
      <c r="L6" s="93"/>
      <c r="M6" s="93"/>
      <c r="N6" s="93"/>
      <c r="O6" s="93"/>
      <c r="P6" s="93"/>
      <c r="Q6" s="93"/>
      <c r="R6" s="93"/>
      <c r="S6" s="93">
        <f>VLOOKUP($A6,JACFunding,JACFunding!$D$1,FALSE)</f>
        <v>4647.3599999999997</v>
      </c>
    </row>
    <row r="7" spans="1:19" x14ac:dyDescent="0.3">
      <c r="A7" t="s">
        <v>17</v>
      </c>
      <c r="B7" s="93"/>
      <c r="C7" s="93"/>
      <c r="D7" s="93"/>
      <c r="E7" s="93"/>
      <c r="F7" s="93"/>
      <c r="G7" s="93"/>
      <c r="H7" s="93"/>
      <c r="I7" s="93"/>
      <c r="J7" s="93"/>
      <c r="K7" s="93"/>
      <c r="L7" s="93"/>
      <c r="M7" s="93"/>
      <c r="N7" s="93"/>
      <c r="O7" s="93"/>
      <c r="P7" s="93"/>
      <c r="Q7" s="93"/>
      <c r="R7" s="93"/>
      <c r="S7" s="93">
        <f>VLOOKUP($A7,JACFunding,JACFunding!$D$1,FALSE)</f>
        <v>99791.3</v>
      </c>
    </row>
    <row r="8" spans="1:19" x14ac:dyDescent="0.3">
      <c r="A8" t="s">
        <v>18</v>
      </c>
      <c r="B8" s="93"/>
      <c r="C8" s="93"/>
      <c r="D8" s="93"/>
      <c r="E8" s="93"/>
      <c r="F8" s="93"/>
      <c r="G8" s="93"/>
      <c r="H8" s="93"/>
      <c r="I8" s="93"/>
      <c r="J8" s="93"/>
      <c r="K8" s="93"/>
      <c r="L8" s="93"/>
      <c r="M8" s="93"/>
      <c r="N8" s="93"/>
      <c r="O8" s="93"/>
      <c r="P8" s="93"/>
      <c r="Q8" s="93"/>
      <c r="R8" s="93"/>
      <c r="S8" s="93">
        <f>VLOOKUP($A8,JACFunding,JACFunding!$D$1,FALSE)</f>
        <v>174627.84</v>
      </c>
    </row>
    <row r="9" spans="1:19" x14ac:dyDescent="0.3">
      <c r="A9" t="s">
        <v>19</v>
      </c>
      <c r="B9" s="93"/>
      <c r="C9" s="93"/>
      <c r="D9" s="93"/>
      <c r="E9" s="93"/>
      <c r="F9" s="93"/>
      <c r="G9" s="93"/>
      <c r="H9" s="93"/>
      <c r="I9" s="93"/>
      <c r="J9" s="93"/>
      <c r="K9" s="93"/>
      <c r="L9" s="93"/>
      <c r="M9" s="93"/>
      <c r="N9" s="93"/>
      <c r="O9" s="93"/>
      <c r="P9" s="93"/>
      <c r="Q9" s="93"/>
      <c r="R9" s="93"/>
      <c r="S9" s="93">
        <f>VLOOKUP($A9,JACFunding,JACFunding!$D$1,FALSE)</f>
        <v>1214.1600000000001</v>
      </c>
    </row>
    <row r="10" spans="1:19" x14ac:dyDescent="0.3">
      <c r="A10" t="s">
        <v>20</v>
      </c>
      <c r="B10" s="93"/>
      <c r="C10" s="93"/>
      <c r="D10" s="93"/>
      <c r="E10" s="93"/>
      <c r="F10" s="93"/>
      <c r="G10" s="93"/>
      <c r="H10" s="93"/>
      <c r="I10" s="93"/>
      <c r="J10" s="93"/>
      <c r="K10" s="93"/>
      <c r="L10" s="93"/>
      <c r="M10" s="93"/>
      <c r="N10" s="93"/>
      <c r="O10" s="93"/>
      <c r="P10" s="93"/>
      <c r="Q10" s="93"/>
      <c r="R10" s="93"/>
      <c r="S10" s="93">
        <f>VLOOKUP($A10,JACFunding,JACFunding!$D$1,FALSE)</f>
        <v>46741.53</v>
      </c>
    </row>
    <row r="11" spans="1:19" x14ac:dyDescent="0.3">
      <c r="A11" t="s">
        <v>21</v>
      </c>
      <c r="B11" s="93"/>
      <c r="C11" s="93"/>
      <c r="D11" s="93"/>
      <c r="E11" s="93"/>
      <c r="F11" s="93"/>
      <c r="G11" s="93"/>
      <c r="H11" s="93"/>
      <c r="I11" s="93"/>
      <c r="J11" s="93"/>
      <c r="K11" s="93"/>
      <c r="L11" s="93"/>
      <c r="M11" s="93"/>
      <c r="N11" s="93"/>
      <c r="O11" s="93"/>
      <c r="P11" s="93"/>
      <c r="Q11" s="93"/>
      <c r="R11" s="93"/>
      <c r="S11" s="93">
        <f>VLOOKUP($A11,JACFunding,JACFunding!$D$1,FALSE)</f>
        <v>17840.919999999998</v>
      </c>
    </row>
    <row r="12" spans="1:19" x14ac:dyDescent="0.3">
      <c r="A12" t="s">
        <v>22</v>
      </c>
      <c r="B12" s="93"/>
      <c r="C12" s="93"/>
      <c r="D12" s="93"/>
      <c r="E12" s="93"/>
      <c r="F12" s="93"/>
      <c r="G12" s="93"/>
      <c r="H12" s="93"/>
      <c r="I12" s="93"/>
      <c r="J12" s="93"/>
      <c r="K12" s="93"/>
      <c r="L12" s="93"/>
      <c r="M12" s="93"/>
      <c r="N12" s="93"/>
      <c r="O12" s="93"/>
      <c r="P12" s="93"/>
      <c r="Q12" s="93"/>
      <c r="R12" s="93"/>
      <c r="S12" s="93">
        <f>VLOOKUP($A12,JACFunding,JACFunding!$D$1,FALSE)</f>
        <v>6726.7</v>
      </c>
    </row>
    <row r="13" spans="1:19" x14ac:dyDescent="0.3">
      <c r="A13" t="s">
        <v>23</v>
      </c>
      <c r="B13" s="93"/>
      <c r="C13" s="93"/>
      <c r="D13" s="93"/>
      <c r="E13" s="93"/>
      <c r="F13" s="93"/>
      <c r="G13" s="93"/>
      <c r="H13" s="93"/>
      <c r="I13" s="93"/>
      <c r="J13" s="93"/>
      <c r="K13" s="93"/>
      <c r="L13" s="93"/>
      <c r="M13" s="93"/>
      <c r="N13" s="93"/>
      <c r="O13" s="93"/>
      <c r="P13" s="93"/>
      <c r="Q13" s="93"/>
      <c r="R13" s="93"/>
      <c r="S13" s="93">
        <f>VLOOKUP($A13,JACFunding,JACFunding!$D$1,FALSE)</f>
        <v>65441.69</v>
      </c>
    </row>
    <row r="14" spans="1:19" x14ac:dyDescent="0.3">
      <c r="A14" t="s">
        <v>24</v>
      </c>
      <c r="B14" s="93"/>
      <c r="C14" s="93"/>
      <c r="D14" s="93"/>
      <c r="E14" s="93"/>
      <c r="F14" s="93"/>
      <c r="G14" s="93"/>
      <c r="H14" s="93"/>
      <c r="I14" s="93"/>
      <c r="J14" s="93"/>
      <c r="K14" s="93"/>
      <c r="L14" s="93"/>
      <c r="M14" s="93"/>
      <c r="N14" s="93"/>
      <c r="O14" s="93"/>
      <c r="P14" s="93"/>
      <c r="Q14" s="93"/>
      <c r="R14" s="93"/>
      <c r="S14" s="93">
        <f>VLOOKUP($A14,JACFunding,JACFunding!$D$1,FALSE)</f>
        <v>10118.030000000001</v>
      </c>
    </row>
    <row r="15" spans="1:19" x14ac:dyDescent="0.3">
      <c r="A15" t="s">
        <v>73</v>
      </c>
      <c r="B15" s="93"/>
      <c r="C15" s="93"/>
      <c r="D15" s="93"/>
      <c r="E15" s="93"/>
      <c r="F15" s="93"/>
      <c r="G15" s="93"/>
      <c r="H15" s="93"/>
      <c r="I15" s="93"/>
      <c r="J15" s="93"/>
      <c r="K15" s="93"/>
      <c r="L15" s="93"/>
      <c r="M15" s="93"/>
      <c r="N15" s="93"/>
      <c r="O15" s="93"/>
      <c r="P15" s="93"/>
      <c r="Q15" s="93"/>
      <c r="R15" s="93"/>
      <c r="S15" s="93">
        <f>VLOOKUP($A15,JACFunding,JACFunding!$D$1,FALSE)</f>
        <v>192206.05</v>
      </c>
    </row>
    <row r="16" spans="1:19" x14ac:dyDescent="0.3">
      <c r="A16" t="s">
        <v>218</v>
      </c>
      <c r="B16" s="93"/>
      <c r="C16" s="93"/>
      <c r="D16" s="93"/>
      <c r="E16" s="93"/>
      <c r="F16" s="93"/>
      <c r="G16" s="93"/>
      <c r="H16" s="93"/>
      <c r="I16" s="93"/>
      <c r="J16" s="93"/>
      <c r="K16" s="93"/>
      <c r="L16" s="93"/>
      <c r="M16" s="93"/>
      <c r="N16" s="93"/>
      <c r="O16" s="93"/>
      <c r="P16" s="93"/>
      <c r="Q16" s="93"/>
      <c r="R16" s="93"/>
      <c r="S16" s="93">
        <f>VLOOKUP($A16,JACFunding,JACFunding!$D$1,FALSE)</f>
        <v>11752.75</v>
      </c>
    </row>
    <row r="17" spans="1:19" x14ac:dyDescent="0.3">
      <c r="A17" t="s">
        <v>25</v>
      </c>
      <c r="B17" s="93"/>
      <c r="C17" s="93"/>
      <c r="D17" s="93"/>
      <c r="E17" s="93"/>
      <c r="F17" s="93"/>
      <c r="G17" s="93"/>
      <c r="H17" s="93"/>
      <c r="I17" s="93"/>
      <c r="J17" s="93"/>
      <c r="K17" s="93"/>
      <c r="L17" s="93"/>
      <c r="M17" s="93"/>
      <c r="N17" s="93"/>
      <c r="O17" s="93"/>
      <c r="P17" s="93"/>
      <c r="Q17" s="93"/>
      <c r="R17" s="93"/>
      <c r="S17" s="93">
        <f>VLOOKUP($A17,JACFunding,JACFunding!$D$1,FALSE)</f>
        <v>0</v>
      </c>
    </row>
    <row r="18" spans="1:19" x14ac:dyDescent="0.3">
      <c r="A18" t="s">
        <v>26</v>
      </c>
      <c r="B18" s="93"/>
      <c r="C18" s="93"/>
      <c r="D18" s="93"/>
      <c r="E18" s="93"/>
      <c r="F18" s="93"/>
      <c r="G18" s="93"/>
      <c r="H18" s="93"/>
      <c r="I18" s="93"/>
      <c r="J18" s="93"/>
      <c r="K18" s="93"/>
      <c r="L18" s="93"/>
      <c r="M18" s="93"/>
      <c r="N18" s="93"/>
      <c r="O18" s="93"/>
      <c r="P18" s="93"/>
      <c r="Q18" s="93"/>
      <c r="R18" s="93"/>
      <c r="S18" s="93">
        <f>VLOOKUP($A18,JACFunding,JACFunding!$D$1,FALSE)</f>
        <v>151283.85999999999</v>
      </c>
    </row>
    <row r="19" spans="1:19" x14ac:dyDescent="0.3">
      <c r="A19" t="s">
        <v>27</v>
      </c>
      <c r="B19" s="93"/>
      <c r="C19" s="93"/>
      <c r="D19" s="93"/>
      <c r="E19" s="93"/>
      <c r="F19" s="93"/>
      <c r="G19" s="93"/>
      <c r="H19" s="93"/>
      <c r="I19" s="93"/>
      <c r="J19" s="93"/>
      <c r="K19" s="93"/>
      <c r="L19" s="93"/>
      <c r="M19" s="93"/>
      <c r="N19" s="93"/>
      <c r="O19" s="93"/>
      <c r="P19" s="93"/>
      <c r="Q19" s="93"/>
      <c r="R19" s="93"/>
      <c r="S19" s="93">
        <f>VLOOKUP($A19,JACFunding,JACFunding!$D$1,FALSE)</f>
        <v>89330.21</v>
      </c>
    </row>
    <row r="20" spans="1:19" x14ac:dyDescent="0.3">
      <c r="A20" t="s">
        <v>28</v>
      </c>
      <c r="B20" s="93"/>
      <c r="C20" s="93"/>
      <c r="D20" s="93"/>
      <c r="E20" s="93"/>
      <c r="F20" s="93"/>
      <c r="G20" s="93"/>
      <c r="H20" s="93"/>
      <c r="I20" s="93"/>
      <c r="J20" s="93"/>
      <c r="K20" s="93"/>
      <c r="L20" s="93"/>
      <c r="M20" s="93"/>
      <c r="N20" s="93"/>
      <c r="O20" s="93"/>
      <c r="P20" s="93"/>
      <c r="Q20" s="93"/>
      <c r="R20" s="93"/>
      <c r="S20" s="93">
        <f>VLOOKUP($A20,JACFunding,JACFunding!$D$1,FALSE)</f>
        <v>4833.6000000000004</v>
      </c>
    </row>
    <row r="21" spans="1:19" x14ac:dyDescent="0.3">
      <c r="A21" t="s">
        <v>29</v>
      </c>
      <c r="B21" s="93"/>
      <c r="C21" s="93"/>
      <c r="D21" s="93"/>
      <c r="E21" s="93"/>
      <c r="F21" s="93"/>
      <c r="G21" s="93"/>
      <c r="H21" s="93"/>
      <c r="I21" s="93"/>
      <c r="J21" s="93"/>
      <c r="K21" s="93"/>
      <c r="L21" s="93"/>
      <c r="M21" s="93"/>
      <c r="N21" s="93"/>
      <c r="O21" s="93"/>
      <c r="P21" s="93"/>
      <c r="Q21" s="93"/>
      <c r="R21" s="93"/>
      <c r="S21" s="93">
        <f>VLOOKUP($A21,JACFunding,JACFunding!$D$1,FALSE)</f>
        <v>3625.88</v>
      </c>
    </row>
    <row r="22" spans="1:19" x14ac:dyDescent="0.3">
      <c r="A22" t="s">
        <v>30</v>
      </c>
      <c r="B22" s="93"/>
      <c r="C22" s="93"/>
      <c r="D22" s="93"/>
      <c r="E22" s="93"/>
      <c r="F22" s="93"/>
      <c r="G22" s="93"/>
      <c r="H22" s="93"/>
      <c r="I22" s="93"/>
      <c r="J22" s="93"/>
      <c r="K22" s="93"/>
      <c r="L22" s="93"/>
      <c r="M22" s="93"/>
      <c r="N22" s="93"/>
      <c r="O22" s="93"/>
      <c r="P22" s="93"/>
      <c r="Q22" s="93"/>
      <c r="R22" s="93"/>
      <c r="S22" s="93">
        <f>VLOOKUP($A22,JACFunding,JACFunding!$D$1,FALSE)</f>
        <v>8823.92</v>
      </c>
    </row>
    <row r="23" spans="1:19" x14ac:dyDescent="0.3">
      <c r="A23" t="s">
        <v>31</v>
      </c>
      <c r="B23" s="93"/>
      <c r="C23" s="93"/>
      <c r="D23" s="93"/>
      <c r="E23" s="93"/>
      <c r="F23" s="93"/>
      <c r="G23" s="93"/>
      <c r="H23" s="93"/>
      <c r="I23" s="93"/>
      <c r="J23" s="93"/>
      <c r="K23" s="93"/>
      <c r="L23" s="93"/>
      <c r="M23" s="93"/>
      <c r="N23" s="93"/>
      <c r="O23" s="93"/>
      <c r="P23" s="93"/>
      <c r="Q23" s="93"/>
      <c r="R23" s="93"/>
      <c r="S23" s="93">
        <f>VLOOKUP($A23,JACFunding,JACFunding!$D$1,FALSE)</f>
        <v>0</v>
      </c>
    </row>
    <row r="24" spans="1:19" x14ac:dyDescent="0.3">
      <c r="A24" t="s">
        <v>32</v>
      </c>
      <c r="B24" s="93"/>
      <c r="C24" s="93"/>
      <c r="D24" s="93"/>
      <c r="E24" s="93"/>
      <c r="F24" s="93"/>
      <c r="G24" s="93"/>
      <c r="H24" s="93"/>
      <c r="I24" s="93"/>
      <c r="J24" s="93"/>
      <c r="K24" s="93"/>
      <c r="L24" s="93"/>
      <c r="M24" s="93"/>
      <c r="N24" s="93"/>
      <c r="O24" s="93"/>
      <c r="P24" s="93"/>
      <c r="Q24" s="93"/>
      <c r="R24" s="93"/>
      <c r="S24" s="93">
        <f>VLOOKUP($A24,JACFunding,JACFunding!$D$1,FALSE)</f>
        <v>2612.11</v>
      </c>
    </row>
    <row r="25" spans="1:19" x14ac:dyDescent="0.3">
      <c r="A25" t="s">
        <v>33</v>
      </c>
      <c r="B25" s="93"/>
      <c r="C25" s="93"/>
      <c r="D25" s="93"/>
      <c r="E25" s="93"/>
      <c r="F25" s="93"/>
      <c r="G25" s="93"/>
      <c r="H25" s="93"/>
      <c r="I25" s="93"/>
      <c r="J25" s="93"/>
      <c r="K25" s="93"/>
      <c r="L25" s="93"/>
      <c r="M25" s="93"/>
      <c r="N25" s="93"/>
      <c r="O25" s="93"/>
      <c r="P25" s="93"/>
      <c r="Q25" s="93"/>
      <c r="R25" s="93"/>
      <c r="S25" s="93">
        <f>VLOOKUP($A25,JACFunding,JACFunding!$D$1,FALSE)</f>
        <v>3841.96</v>
      </c>
    </row>
    <row r="26" spans="1:19" x14ac:dyDescent="0.3">
      <c r="A26" t="s">
        <v>34</v>
      </c>
      <c r="B26" s="93"/>
      <c r="C26" s="93"/>
      <c r="D26" s="93"/>
      <c r="E26" s="93"/>
      <c r="F26" s="93"/>
      <c r="G26" s="93"/>
      <c r="H26" s="93"/>
      <c r="I26" s="93"/>
      <c r="J26" s="93"/>
      <c r="K26" s="93"/>
      <c r="L26" s="93"/>
      <c r="M26" s="93"/>
      <c r="N26" s="93"/>
      <c r="O26" s="93"/>
      <c r="P26" s="93"/>
      <c r="Q26" s="93"/>
      <c r="R26" s="93"/>
      <c r="S26" s="93">
        <f>VLOOKUP($A26,JACFunding,JACFunding!$D$1,FALSE)</f>
        <v>5544.26</v>
      </c>
    </row>
    <row r="27" spans="1:19" x14ac:dyDescent="0.3">
      <c r="A27" t="s">
        <v>35</v>
      </c>
      <c r="B27" s="93"/>
      <c r="C27" s="93"/>
      <c r="D27" s="93"/>
      <c r="E27" s="93"/>
      <c r="F27" s="93"/>
      <c r="G27" s="93"/>
      <c r="H27" s="93"/>
      <c r="I27" s="93"/>
      <c r="J27" s="93"/>
      <c r="K27" s="93"/>
      <c r="L27" s="93"/>
      <c r="M27" s="93"/>
      <c r="N27" s="93"/>
      <c r="O27" s="93"/>
      <c r="P27" s="93"/>
      <c r="Q27" s="93"/>
      <c r="R27" s="93"/>
      <c r="S27" s="93">
        <f>VLOOKUP($A27,JACFunding,JACFunding!$D$1,FALSE)</f>
        <v>10267.24</v>
      </c>
    </row>
    <row r="28" spans="1:19" x14ac:dyDescent="0.3">
      <c r="A28" t="s">
        <v>36</v>
      </c>
      <c r="B28" s="93"/>
      <c r="C28" s="93"/>
      <c r="D28" s="93"/>
      <c r="E28" s="93"/>
      <c r="F28" s="93"/>
      <c r="G28" s="93"/>
      <c r="H28" s="93"/>
      <c r="I28" s="93"/>
      <c r="J28" s="93"/>
      <c r="K28" s="93"/>
      <c r="L28" s="93"/>
      <c r="M28" s="93"/>
      <c r="N28" s="93"/>
      <c r="O28" s="93"/>
      <c r="P28" s="93"/>
      <c r="Q28" s="93"/>
      <c r="R28" s="93"/>
      <c r="S28" s="93">
        <f>VLOOKUP($A28,JACFunding,JACFunding!$D$1,FALSE)</f>
        <v>21882.25</v>
      </c>
    </row>
    <row r="29" spans="1:19" x14ac:dyDescent="0.3">
      <c r="A29" t="s">
        <v>37</v>
      </c>
      <c r="B29" s="93"/>
      <c r="C29" s="93"/>
      <c r="D29" s="93"/>
      <c r="E29" s="93"/>
      <c r="F29" s="93"/>
      <c r="G29" s="93"/>
      <c r="H29" s="93"/>
      <c r="I29" s="93"/>
      <c r="J29" s="93"/>
      <c r="K29" s="93"/>
      <c r="L29" s="93"/>
      <c r="M29" s="93"/>
      <c r="N29" s="93"/>
      <c r="O29" s="93"/>
      <c r="P29" s="93"/>
      <c r="Q29" s="93"/>
      <c r="R29" s="93"/>
      <c r="S29" s="93">
        <f>VLOOKUP($A29,JACFunding,JACFunding!$D$1,FALSE)</f>
        <v>57496.79</v>
      </c>
    </row>
    <row r="30" spans="1:19" x14ac:dyDescent="0.3">
      <c r="A30" t="s">
        <v>38</v>
      </c>
      <c r="B30" s="93"/>
      <c r="C30" s="93"/>
      <c r="D30" s="93"/>
      <c r="E30" s="93"/>
      <c r="F30" s="93"/>
      <c r="G30" s="93"/>
      <c r="H30" s="93"/>
      <c r="I30" s="93"/>
      <c r="J30" s="93"/>
      <c r="K30" s="93"/>
      <c r="L30" s="93"/>
      <c r="M30" s="93"/>
      <c r="N30" s="93"/>
      <c r="O30" s="93"/>
      <c r="P30" s="93"/>
      <c r="Q30" s="93"/>
      <c r="R30" s="93"/>
      <c r="S30" s="93">
        <f>VLOOKUP($A30,JACFunding,JACFunding!$D$1,FALSE)</f>
        <v>23582.6</v>
      </c>
    </row>
    <row r="31" spans="1:19" x14ac:dyDescent="0.3">
      <c r="A31" t="s">
        <v>39</v>
      </c>
      <c r="B31" s="93"/>
      <c r="C31" s="93"/>
      <c r="D31" s="93"/>
      <c r="E31" s="93"/>
      <c r="F31" s="93"/>
      <c r="G31" s="93"/>
      <c r="H31" s="93"/>
      <c r="I31" s="93"/>
      <c r="J31" s="93"/>
      <c r="K31" s="93"/>
      <c r="L31" s="93"/>
      <c r="M31" s="93"/>
      <c r="N31" s="93"/>
      <c r="O31" s="93"/>
      <c r="P31" s="93"/>
      <c r="Q31" s="93"/>
      <c r="R31" s="93"/>
      <c r="S31" s="93">
        <f>VLOOKUP($A31,JACFunding,JACFunding!$D$1,FALSE)</f>
        <v>114293.92</v>
      </c>
    </row>
    <row r="32" spans="1:19" x14ac:dyDescent="0.3">
      <c r="A32" t="s">
        <v>40</v>
      </c>
      <c r="B32" s="93"/>
      <c r="C32" s="93"/>
      <c r="D32" s="93"/>
      <c r="E32" s="93"/>
      <c r="F32" s="93"/>
      <c r="G32" s="93"/>
      <c r="H32" s="93"/>
      <c r="I32" s="93"/>
      <c r="J32" s="93"/>
      <c r="K32" s="93"/>
      <c r="L32" s="93"/>
      <c r="M32" s="93"/>
      <c r="N32" s="93"/>
      <c r="O32" s="93"/>
      <c r="P32" s="93"/>
      <c r="Q32" s="93"/>
      <c r="R32" s="93"/>
      <c r="S32" s="93">
        <f>VLOOKUP($A32,JACFunding,JACFunding!$D$1,FALSE)</f>
        <v>1003.66</v>
      </c>
    </row>
    <row r="33" spans="1:19" x14ac:dyDescent="0.3">
      <c r="A33" t="s">
        <v>41</v>
      </c>
      <c r="B33" s="93"/>
      <c r="C33" s="93"/>
      <c r="D33" s="93"/>
      <c r="E33" s="93"/>
      <c r="F33" s="93"/>
      <c r="G33" s="93"/>
      <c r="H33" s="93"/>
      <c r="I33" s="93"/>
      <c r="J33" s="93"/>
      <c r="K33" s="93"/>
      <c r="L33" s="93"/>
      <c r="M33" s="93"/>
      <c r="N33" s="93"/>
      <c r="O33" s="93"/>
      <c r="P33" s="93"/>
      <c r="Q33" s="93"/>
      <c r="R33" s="93"/>
      <c r="S33" s="93">
        <f>VLOOKUP($A33,JACFunding,JACFunding!$D$1,FALSE)</f>
        <v>22431.279999999999</v>
      </c>
    </row>
    <row r="34" spans="1:19" x14ac:dyDescent="0.3">
      <c r="A34" t="s">
        <v>42</v>
      </c>
      <c r="B34" s="93"/>
      <c r="C34" s="93"/>
      <c r="D34" s="93"/>
      <c r="E34" s="93"/>
      <c r="F34" s="93"/>
      <c r="G34" s="93"/>
      <c r="H34" s="93"/>
      <c r="I34" s="93"/>
      <c r="J34" s="93"/>
      <c r="K34" s="93"/>
      <c r="L34" s="93"/>
      <c r="M34" s="93"/>
      <c r="N34" s="93"/>
      <c r="O34" s="93"/>
      <c r="P34" s="93"/>
      <c r="Q34" s="93"/>
      <c r="R34" s="93"/>
      <c r="S34" s="93">
        <f>VLOOKUP($A34,JACFunding,JACFunding!$D$1,FALSE)</f>
        <v>7043.47</v>
      </c>
    </row>
    <row r="35" spans="1:19" x14ac:dyDescent="0.3">
      <c r="A35" t="s">
        <v>43</v>
      </c>
      <c r="B35" s="93"/>
      <c r="C35" s="93"/>
      <c r="D35" s="93"/>
      <c r="E35" s="93"/>
      <c r="F35" s="93"/>
      <c r="G35" s="93"/>
      <c r="H35" s="93"/>
      <c r="I35" s="93"/>
      <c r="J35" s="93"/>
      <c r="K35" s="93"/>
      <c r="L35" s="93"/>
      <c r="M35" s="93"/>
      <c r="N35" s="93"/>
      <c r="O35" s="93"/>
      <c r="P35" s="93"/>
      <c r="Q35" s="93"/>
      <c r="R35" s="93"/>
      <c r="S35" s="93">
        <f>VLOOKUP($A35,JACFunding,JACFunding!$D$1,FALSE)</f>
        <v>4887.67</v>
      </c>
    </row>
    <row r="36" spans="1:19" x14ac:dyDescent="0.3">
      <c r="A36" t="s">
        <v>44</v>
      </c>
      <c r="B36" s="93"/>
      <c r="C36" s="93"/>
      <c r="D36" s="93"/>
      <c r="E36" s="93"/>
      <c r="F36" s="93"/>
      <c r="G36" s="93"/>
      <c r="H36" s="93"/>
      <c r="I36" s="93"/>
      <c r="J36" s="93"/>
      <c r="K36" s="93"/>
      <c r="L36" s="93"/>
      <c r="M36" s="93"/>
      <c r="N36" s="93"/>
      <c r="O36" s="93"/>
      <c r="P36" s="93"/>
      <c r="Q36" s="93"/>
      <c r="R36" s="93"/>
      <c r="S36" s="93">
        <f>VLOOKUP($A36,JACFunding,JACFunding!$D$1,FALSE)</f>
        <v>4200.5600000000004</v>
      </c>
    </row>
    <row r="37" spans="1:19" x14ac:dyDescent="0.3">
      <c r="A37" t="s">
        <v>45</v>
      </c>
      <c r="B37" s="93"/>
      <c r="C37" s="93"/>
      <c r="D37" s="93"/>
      <c r="E37" s="93"/>
      <c r="F37" s="93"/>
      <c r="G37" s="93"/>
      <c r="H37" s="93"/>
      <c r="I37" s="93"/>
      <c r="J37" s="93"/>
      <c r="K37" s="93"/>
      <c r="L37" s="93"/>
      <c r="M37" s="93"/>
      <c r="N37" s="93"/>
      <c r="O37" s="93"/>
      <c r="P37" s="93"/>
      <c r="Q37" s="93"/>
      <c r="R37" s="93"/>
      <c r="S37" s="93">
        <f>VLOOKUP($A37,JACFunding,JACFunding!$D$1,FALSE)</f>
        <v>59355.54</v>
      </c>
    </row>
    <row r="38" spans="1:19" x14ac:dyDescent="0.3">
      <c r="A38" t="s">
        <v>46</v>
      </c>
      <c r="B38" s="93"/>
      <c r="C38" s="93"/>
      <c r="D38" s="93"/>
      <c r="E38" s="93"/>
      <c r="F38" s="93"/>
      <c r="G38" s="93"/>
      <c r="H38" s="93"/>
      <c r="I38" s="93"/>
      <c r="J38" s="93"/>
      <c r="K38" s="93"/>
      <c r="L38" s="93"/>
      <c r="M38" s="93"/>
      <c r="N38" s="93"/>
      <c r="O38" s="93"/>
      <c r="P38" s="93"/>
      <c r="Q38" s="93"/>
      <c r="R38" s="93"/>
      <c r="S38" s="93">
        <f>VLOOKUP($A38,JACFunding,JACFunding!$D$1,FALSE)</f>
        <v>57842.39</v>
      </c>
    </row>
    <row r="39" spans="1:19" x14ac:dyDescent="0.3">
      <c r="A39" t="s">
        <v>47</v>
      </c>
      <c r="B39" s="93"/>
      <c r="C39" s="93"/>
      <c r="D39" s="93"/>
      <c r="E39" s="93"/>
      <c r="F39" s="93"/>
      <c r="G39" s="93"/>
      <c r="H39" s="93"/>
      <c r="I39" s="93"/>
      <c r="J39" s="93"/>
      <c r="K39" s="93"/>
      <c r="L39" s="93"/>
      <c r="M39" s="93"/>
      <c r="N39" s="93"/>
      <c r="O39" s="93"/>
      <c r="P39" s="93"/>
      <c r="Q39" s="93"/>
      <c r="R39" s="93"/>
      <c r="S39" s="93">
        <f>VLOOKUP($A39,JACFunding,JACFunding!$D$1,FALSE)</f>
        <v>51617.440000000002</v>
      </c>
    </row>
    <row r="40" spans="1:19" x14ac:dyDescent="0.3">
      <c r="A40" t="s">
        <v>48</v>
      </c>
      <c r="B40" s="93"/>
      <c r="C40" s="93"/>
      <c r="D40" s="93"/>
      <c r="E40" s="93"/>
      <c r="F40" s="93"/>
      <c r="G40" s="93"/>
      <c r="H40" s="93"/>
      <c r="I40" s="93"/>
      <c r="J40" s="93"/>
      <c r="K40" s="93"/>
      <c r="L40" s="93"/>
      <c r="M40" s="93"/>
      <c r="N40" s="93"/>
      <c r="O40" s="93"/>
      <c r="P40" s="93"/>
      <c r="Q40" s="93"/>
      <c r="R40" s="93"/>
      <c r="S40" s="93">
        <f>VLOOKUP($A40,JACFunding,JACFunding!$D$1,FALSE)</f>
        <v>11556.94</v>
      </c>
    </row>
    <row r="41" spans="1:19" x14ac:dyDescent="0.3">
      <c r="A41" t="s">
        <v>49</v>
      </c>
      <c r="B41" s="93"/>
      <c r="C41" s="93"/>
      <c r="D41" s="93"/>
      <c r="E41" s="93"/>
      <c r="F41" s="93"/>
      <c r="G41" s="93"/>
      <c r="H41" s="93"/>
      <c r="I41" s="93"/>
      <c r="J41" s="93"/>
      <c r="K41" s="93"/>
      <c r="L41" s="93"/>
      <c r="M41" s="93"/>
      <c r="N41" s="93"/>
      <c r="O41" s="93"/>
      <c r="P41" s="93"/>
      <c r="Q41" s="93"/>
      <c r="R41" s="93"/>
      <c r="S41" s="93">
        <f>VLOOKUP($A41,JACFunding,JACFunding!$D$1,FALSE)</f>
        <v>3704.3</v>
      </c>
    </row>
    <row r="42" spans="1:19" x14ac:dyDescent="0.3">
      <c r="A42" t="s">
        <v>50</v>
      </c>
      <c r="B42" s="93"/>
      <c r="C42" s="93"/>
      <c r="D42" s="93"/>
      <c r="E42" s="93"/>
      <c r="F42" s="93"/>
      <c r="G42" s="93"/>
      <c r="H42" s="93"/>
      <c r="I42" s="93"/>
      <c r="J42" s="93"/>
      <c r="K42" s="93"/>
      <c r="L42" s="93"/>
      <c r="M42" s="93"/>
      <c r="N42" s="93"/>
      <c r="O42" s="93"/>
      <c r="P42" s="93"/>
      <c r="Q42" s="93"/>
      <c r="R42" s="93"/>
      <c r="S42" s="93">
        <f>VLOOKUP($A42,JACFunding,JACFunding!$D$1,FALSE)</f>
        <v>8847.7900000000009</v>
      </c>
    </row>
    <row r="43" spans="1:19" x14ac:dyDescent="0.3">
      <c r="A43" t="s">
        <v>51</v>
      </c>
      <c r="B43" s="93"/>
      <c r="C43" s="93"/>
      <c r="D43" s="93"/>
      <c r="E43" s="93"/>
      <c r="F43" s="93"/>
      <c r="G43" s="93"/>
      <c r="H43" s="93"/>
      <c r="I43" s="93"/>
      <c r="J43" s="93"/>
      <c r="K43" s="93"/>
      <c r="L43" s="93"/>
      <c r="M43" s="93"/>
      <c r="N43" s="93"/>
      <c r="O43" s="93"/>
      <c r="P43" s="93"/>
      <c r="Q43" s="93"/>
      <c r="R43" s="93"/>
      <c r="S43" s="93">
        <f>VLOOKUP($A43,JACFunding,JACFunding!$D$1,FALSE)</f>
        <v>31183.77</v>
      </c>
    </row>
    <row r="44" spans="1:19" x14ac:dyDescent="0.3">
      <c r="A44" t="s">
        <v>52</v>
      </c>
      <c r="B44" s="93"/>
      <c r="C44" s="93"/>
      <c r="D44" s="93"/>
      <c r="E44" s="93"/>
      <c r="F44" s="93"/>
      <c r="G44" s="93"/>
      <c r="H44" s="93"/>
      <c r="I44" s="93"/>
      <c r="J44" s="93"/>
      <c r="K44" s="93"/>
      <c r="L44" s="93"/>
      <c r="M44" s="93"/>
      <c r="N44" s="93"/>
      <c r="O44" s="93"/>
      <c r="P44" s="93"/>
      <c r="Q44" s="93"/>
      <c r="R44" s="93"/>
      <c r="S44" s="93">
        <f>VLOOKUP($A44,JACFunding,JACFunding!$D$1,FALSE)</f>
        <v>48799.51</v>
      </c>
    </row>
    <row r="45" spans="1:19" x14ac:dyDescent="0.3">
      <c r="A45" t="s">
        <v>53</v>
      </c>
      <c r="B45" s="93"/>
      <c r="C45" s="93"/>
      <c r="D45" s="93"/>
      <c r="E45" s="93"/>
      <c r="F45" s="93"/>
      <c r="G45" s="93"/>
      <c r="H45" s="93"/>
      <c r="I45" s="93"/>
      <c r="J45" s="93"/>
      <c r="K45" s="93"/>
      <c r="L45" s="93"/>
      <c r="M45" s="93"/>
      <c r="N45" s="93"/>
      <c r="O45" s="93"/>
      <c r="P45" s="93"/>
      <c r="Q45" s="93"/>
      <c r="R45" s="93"/>
      <c r="S45" s="93">
        <f>VLOOKUP($A45,JACFunding,JACFunding!$D$1,FALSE)</f>
        <v>36285.94</v>
      </c>
    </row>
    <row r="46" spans="1:19" x14ac:dyDescent="0.3">
      <c r="A46" t="s">
        <v>54</v>
      </c>
      <c r="B46" s="93"/>
      <c r="C46" s="93"/>
      <c r="D46" s="93"/>
      <c r="E46" s="93"/>
      <c r="F46" s="93"/>
      <c r="G46" s="93"/>
      <c r="H46" s="93"/>
      <c r="I46" s="93"/>
      <c r="J46" s="93"/>
      <c r="K46" s="93"/>
      <c r="L46" s="93"/>
      <c r="M46" s="93"/>
      <c r="N46" s="93"/>
      <c r="O46" s="93"/>
      <c r="P46" s="93"/>
      <c r="Q46" s="93"/>
      <c r="R46" s="93"/>
      <c r="S46" s="93">
        <f>VLOOKUP($A46,JACFunding,JACFunding!$D$1,FALSE)</f>
        <v>67242.84</v>
      </c>
    </row>
    <row r="47" spans="1:19" x14ac:dyDescent="0.3">
      <c r="A47" t="s">
        <v>55</v>
      </c>
      <c r="B47" s="93"/>
      <c r="C47" s="93"/>
      <c r="D47" s="93"/>
      <c r="E47" s="93"/>
      <c r="F47" s="93"/>
      <c r="G47" s="93"/>
      <c r="H47" s="93"/>
      <c r="I47" s="93"/>
      <c r="J47" s="93"/>
      <c r="K47" s="93"/>
      <c r="L47" s="93"/>
      <c r="M47" s="93"/>
      <c r="N47" s="93"/>
      <c r="O47" s="93"/>
      <c r="P47" s="93"/>
      <c r="Q47" s="93"/>
      <c r="R47" s="93"/>
      <c r="S47" s="93">
        <f>VLOOKUP($A47,JACFunding,JACFunding!$D$1,FALSE)</f>
        <v>17091.16</v>
      </c>
    </row>
    <row r="48" spans="1:19" x14ac:dyDescent="0.3">
      <c r="A48" t="s">
        <v>56</v>
      </c>
      <c r="B48" s="93"/>
      <c r="C48" s="93"/>
      <c r="D48" s="93"/>
      <c r="E48" s="93"/>
      <c r="F48" s="93"/>
      <c r="G48" s="93"/>
      <c r="H48" s="93"/>
      <c r="I48" s="93"/>
      <c r="J48" s="93"/>
      <c r="K48" s="93"/>
      <c r="L48" s="93"/>
      <c r="M48" s="93"/>
      <c r="N48" s="93"/>
      <c r="O48" s="93"/>
      <c r="P48" s="93"/>
      <c r="Q48" s="93"/>
      <c r="R48" s="93"/>
      <c r="S48" s="93">
        <f>VLOOKUP($A48,JACFunding,JACFunding!$D$1,FALSE)</f>
        <v>20311.75</v>
      </c>
    </row>
    <row r="49" spans="1:19" x14ac:dyDescent="0.3">
      <c r="A49" t="s">
        <v>57</v>
      </c>
      <c r="B49" s="93"/>
      <c r="C49" s="93"/>
      <c r="D49" s="93"/>
      <c r="E49" s="93"/>
      <c r="F49" s="93"/>
      <c r="G49" s="93"/>
      <c r="H49" s="93"/>
      <c r="I49" s="93"/>
      <c r="J49" s="93"/>
      <c r="K49" s="93"/>
      <c r="L49" s="93"/>
      <c r="M49" s="93"/>
      <c r="N49" s="93"/>
      <c r="O49" s="93"/>
      <c r="P49" s="93"/>
      <c r="Q49" s="93"/>
      <c r="R49" s="93"/>
      <c r="S49" s="93">
        <f>VLOOKUP($A49,JACFunding,JACFunding!$D$1,FALSE)</f>
        <v>13074.89</v>
      </c>
    </row>
    <row r="50" spans="1:19" x14ac:dyDescent="0.3">
      <c r="A50" t="s">
        <v>58</v>
      </c>
      <c r="B50" s="93"/>
      <c r="C50" s="93"/>
      <c r="D50" s="93"/>
      <c r="E50" s="93"/>
      <c r="F50" s="93"/>
      <c r="G50" s="93"/>
      <c r="H50" s="93"/>
      <c r="I50" s="93"/>
      <c r="J50" s="93"/>
      <c r="K50" s="93"/>
      <c r="L50" s="93"/>
      <c r="M50" s="93"/>
      <c r="N50" s="93"/>
      <c r="O50" s="93"/>
      <c r="P50" s="93"/>
      <c r="Q50" s="93"/>
      <c r="R50" s="93"/>
      <c r="S50" s="93">
        <f>VLOOKUP($A50,JACFunding,JACFunding!$D$1,FALSE)</f>
        <v>171691.71</v>
      </c>
    </row>
    <row r="51" spans="1:19" x14ac:dyDescent="0.3">
      <c r="A51" t="s">
        <v>59</v>
      </c>
      <c r="B51" s="93"/>
      <c r="C51" s="93"/>
      <c r="D51" s="93"/>
      <c r="E51" s="93"/>
      <c r="F51" s="93"/>
      <c r="G51" s="93"/>
      <c r="H51" s="93"/>
      <c r="I51" s="93"/>
      <c r="J51" s="93"/>
      <c r="K51" s="93"/>
      <c r="L51" s="93"/>
      <c r="M51" s="93"/>
      <c r="N51" s="93"/>
      <c r="O51" s="93"/>
      <c r="P51" s="93"/>
      <c r="Q51" s="93"/>
      <c r="R51" s="93"/>
      <c r="S51" s="93">
        <f>VLOOKUP($A51,JACFunding,JACFunding!$D$1,FALSE)</f>
        <v>65934.740000000005</v>
      </c>
    </row>
    <row r="52" spans="1:19" x14ac:dyDescent="0.3">
      <c r="A52" t="s">
        <v>60</v>
      </c>
      <c r="B52" s="93"/>
      <c r="C52" s="93"/>
      <c r="D52" s="93"/>
      <c r="E52" s="93"/>
      <c r="F52" s="93"/>
      <c r="G52" s="93"/>
      <c r="H52" s="93"/>
      <c r="I52" s="93"/>
      <c r="J52" s="93"/>
      <c r="K52" s="93"/>
      <c r="L52" s="93"/>
      <c r="M52" s="93"/>
      <c r="N52" s="93"/>
      <c r="O52" s="93"/>
      <c r="P52" s="93"/>
      <c r="Q52" s="93"/>
      <c r="R52" s="93"/>
      <c r="S52" s="93">
        <f>VLOOKUP($A52,JACFunding,JACFunding!$D$1,FALSE)</f>
        <v>218335.4</v>
      </c>
    </row>
    <row r="53" spans="1:19" x14ac:dyDescent="0.3">
      <c r="A53" t="s">
        <v>61</v>
      </c>
      <c r="B53" s="93"/>
      <c r="C53" s="93"/>
      <c r="D53" s="93"/>
      <c r="E53" s="93"/>
      <c r="F53" s="93"/>
      <c r="G53" s="93"/>
      <c r="H53" s="93"/>
      <c r="I53" s="93"/>
      <c r="J53" s="93"/>
      <c r="K53" s="93"/>
      <c r="L53" s="93"/>
      <c r="M53" s="93"/>
      <c r="N53" s="93"/>
      <c r="O53" s="93"/>
      <c r="P53" s="93"/>
      <c r="Q53" s="93"/>
      <c r="R53" s="93"/>
      <c r="S53" s="93">
        <f>VLOOKUP($A53,JACFunding,JACFunding!$D$1,FALSE)</f>
        <v>21970.94</v>
      </c>
    </row>
    <row r="54" spans="1:19" x14ac:dyDescent="0.3">
      <c r="A54" t="s">
        <v>11</v>
      </c>
      <c r="B54" s="93"/>
      <c r="C54" s="93"/>
      <c r="D54" s="93"/>
      <c r="E54" s="93"/>
      <c r="F54" s="93"/>
      <c r="G54" s="93"/>
      <c r="H54" s="93"/>
      <c r="I54" s="93"/>
      <c r="J54" s="93"/>
      <c r="K54" s="93"/>
      <c r="L54" s="93"/>
      <c r="M54" s="93"/>
      <c r="N54" s="93"/>
      <c r="O54" s="93"/>
      <c r="P54" s="93"/>
      <c r="Q54" s="93"/>
      <c r="R54" s="93"/>
      <c r="S54" s="93">
        <f>VLOOKUP($A54,JACFunding,JACFunding!$D$1,FALSE)</f>
        <v>169291.97</v>
      </c>
    </row>
    <row r="55" spans="1:19" x14ac:dyDescent="0.3">
      <c r="A55" t="s">
        <v>62</v>
      </c>
      <c r="B55" s="93"/>
      <c r="C55" s="93"/>
      <c r="D55" s="93"/>
      <c r="E55" s="93"/>
      <c r="F55" s="93"/>
      <c r="G55" s="93"/>
      <c r="H55" s="93"/>
      <c r="I55" s="93"/>
      <c r="J55" s="93"/>
      <c r="K55" s="93"/>
      <c r="L55" s="93"/>
      <c r="M55" s="93"/>
      <c r="N55" s="93"/>
      <c r="O55" s="93"/>
      <c r="P55" s="93"/>
      <c r="Q55" s="93"/>
      <c r="R55" s="93"/>
      <c r="S55" s="93">
        <f>VLOOKUP($A55,JACFunding,JACFunding!$D$1,FALSE)</f>
        <v>114324.43</v>
      </c>
    </row>
    <row r="56" spans="1:19" x14ac:dyDescent="0.3">
      <c r="A56" t="s">
        <v>63</v>
      </c>
      <c r="B56" s="93"/>
      <c r="C56" s="93"/>
      <c r="D56" s="93"/>
      <c r="E56" s="93"/>
      <c r="F56" s="93"/>
      <c r="G56" s="93"/>
      <c r="H56" s="93"/>
      <c r="I56" s="93"/>
      <c r="J56" s="93"/>
      <c r="K56" s="93"/>
      <c r="L56" s="93"/>
      <c r="M56" s="93"/>
      <c r="N56" s="93"/>
      <c r="O56" s="93"/>
      <c r="P56" s="93"/>
      <c r="Q56" s="93"/>
      <c r="R56" s="93"/>
      <c r="S56" s="93">
        <f>VLOOKUP($A56,JACFunding,JACFunding!$D$1,FALSE)</f>
        <v>21114.3</v>
      </c>
    </row>
    <row r="57" spans="1:19" x14ac:dyDescent="0.3">
      <c r="A57" t="s">
        <v>64</v>
      </c>
      <c r="B57" s="93"/>
      <c r="C57" s="93"/>
      <c r="D57" s="93"/>
      <c r="E57" s="93"/>
      <c r="F57" s="93"/>
      <c r="G57" s="93"/>
      <c r="H57" s="93"/>
      <c r="I57" s="93"/>
      <c r="J57" s="93"/>
      <c r="K57" s="93"/>
      <c r="L57" s="93"/>
      <c r="M57" s="93"/>
      <c r="N57" s="93"/>
      <c r="O57" s="93"/>
      <c r="P57" s="93"/>
      <c r="Q57" s="93"/>
      <c r="R57" s="93"/>
      <c r="S57" s="93">
        <f>VLOOKUP($A57,JACFunding,JACFunding!$D$1,FALSE)</f>
        <v>74015.48</v>
      </c>
    </row>
    <row r="58" spans="1:19" x14ac:dyDescent="0.3">
      <c r="A58" t="s">
        <v>77</v>
      </c>
      <c r="B58" s="93"/>
      <c r="C58" s="93"/>
      <c r="D58" s="93"/>
      <c r="E58" s="93"/>
      <c r="F58" s="93"/>
      <c r="G58" s="93"/>
      <c r="H58" s="93"/>
      <c r="I58" s="93"/>
      <c r="J58" s="93"/>
      <c r="K58" s="93"/>
      <c r="L58" s="93"/>
      <c r="M58" s="93"/>
      <c r="N58" s="93"/>
      <c r="O58" s="93"/>
      <c r="P58" s="93"/>
      <c r="Q58" s="93"/>
      <c r="R58" s="93"/>
      <c r="S58" s="93">
        <f>VLOOKUP($A58,JACFunding,JACFunding!$D$1,FALSE)</f>
        <v>86760.53</v>
      </c>
    </row>
    <row r="59" spans="1:19" x14ac:dyDescent="0.3">
      <c r="A59" t="s">
        <v>78</v>
      </c>
      <c r="B59" s="93"/>
      <c r="C59" s="93"/>
      <c r="D59" s="93"/>
      <c r="E59" s="93"/>
      <c r="F59" s="93"/>
      <c r="G59" s="93"/>
      <c r="H59" s="93"/>
      <c r="I59" s="93"/>
      <c r="J59" s="93"/>
      <c r="K59" s="93"/>
      <c r="L59" s="93"/>
      <c r="M59" s="93"/>
      <c r="N59" s="93"/>
      <c r="O59" s="93"/>
      <c r="P59" s="93"/>
      <c r="Q59" s="93"/>
      <c r="R59" s="93"/>
      <c r="S59" s="93">
        <f>VLOOKUP($A59,JACFunding,JACFunding!$D$1,FALSE)</f>
        <v>99367.59</v>
      </c>
    </row>
    <row r="60" spans="1:19" x14ac:dyDescent="0.3">
      <c r="A60" t="s">
        <v>138</v>
      </c>
      <c r="B60" s="93"/>
      <c r="C60" s="93"/>
      <c r="D60" s="93"/>
      <c r="E60" s="93"/>
      <c r="F60" s="93"/>
      <c r="G60" s="93"/>
      <c r="H60" s="93"/>
      <c r="I60" s="93"/>
      <c r="J60" s="93"/>
      <c r="K60" s="93"/>
      <c r="L60" s="93"/>
      <c r="M60" s="93"/>
      <c r="N60" s="93"/>
      <c r="O60" s="93"/>
      <c r="P60" s="93"/>
      <c r="Q60" s="93"/>
      <c r="R60" s="93"/>
      <c r="S60" s="93">
        <f>VLOOKUP($A60,JACFunding,JACFunding!$D$1,FALSE)</f>
        <v>30191.040000000001</v>
      </c>
    </row>
    <row r="61" spans="1:19" x14ac:dyDescent="0.3">
      <c r="A61" t="s">
        <v>139</v>
      </c>
      <c r="B61" s="93"/>
      <c r="C61" s="93"/>
      <c r="D61" s="93"/>
      <c r="E61" s="93"/>
      <c r="F61" s="93"/>
      <c r="G61" s="93"/>
      <c r="H61" s="93"/>
      <c r="I61" s="93"/>
      <c r="J61" s="93"/>
      <c r="K61" s="93"/>
      <c r="L61" s="93"/>
      <c r="M61" s="93"/>
      <c r="N61" s="93"/>
      <c r="O61" s="93"/>
      <c r="P61" s="93"/>
      <c r="Q61" s="93"/>
      <c r="R61" s="93"/>
      <c r="S61" s="93">
        <f>VLOOKUP($A61,JACFunding,JACFunding!$D$1,FALSE)</f>
        <v>38890.120000000003</v>
      </c>
    </row>
    <row r="62" spans="1:19" x14ac:dyDescent="0.3">
      <c r="A62" t="s">
        <v>65</v>
      </c>
      <c r="B62" s="93"/>
      <c r="C62" s="93"/>
      <c r="D62" s="93"/>
      <c r="E62" s="93"/>
      <c r="F62" s="93"/>
      <c r="G62" s="93"/>
      <c r="H62" s="93"/>
      <c r="I62" s="93"/>
      <c r="J62" s="93"/>
      <c r="K62" s="93"/>
      <c r="L62" s="93"/>
      <c r="M62" s="93"/>
      <c r="N62" s="93"/>
      <c r="O62" s="93"/>
      <c r="P62" s="93"/>
      <c r="Q62" s="93"/>
      <c r="R62" s="93"/>
      <c r="S62" s="93">
        <f>VLOOKUP($A62,JACFunding,JACFunding!$D$1,FALSE)</f>
        <v>15982.01</v>
      </c>
    </row>
    <row r="63" spans="1:19" x14ac:dyDescent="0.3">
      <c r="A63" t="s">
        <v>66</v>
      </c>
      <c r="B63" s="93"/>
      <c r="C63" s="93"/>
      <c r="D63" s="93"/>
      <c r="E63" s="93"/>
      <c r="F63" s="93"/>
      <c r="G63" s="93"/>
      <c r="H63" s="93"/>
      <c r="I63" s="93"/>
      <c r="J63" s="93"/>
      <c r="K63" s="93"/>
      <c r="L63" s="93"/>
      <c r="M63" s="93"/>
      <c r="N63" s="93"/>
      <c r="O63" s="93"/>
      <c r="P63" s="93"/>
      <c r="Q63" s="93"/>
      <c r="R63" s="93"/>
      <c r="S63" s="93">
        <f>VLOOKUP($A63,JACFunding,JACFunding!$D$1,FALSE)</f>
        <v>3819.2</v>
      </c>
    </row>
    <row r="64" spans="1:19" x14ac:dyDescent="0.3">
      <c r="A64" t="s">
        <v>67</v>
      </c>
      <c r="B64" s="93"/>
      <c r="C64" s="93"/>
      <c r="D64" s="93"/>
      <c r="E64" s="93"/>
      <c r="F64" s="93"/>
      <c r="G64" s="93"/>
      <c r="H64" s="93"/>
      <c r="I64" s="93"/>
      <c r="J64" s="93"/>
      <c r="K64" s="93"/>
      <c r="L64" s="93"/>
      <c r="M64" s="93"/>
      <c r="N64" s="93"/>
      <c r="O64" s="93"/>
      <c r="P64" s="93"/>
      <c r="Q64" s="93"/>
      <c r="R64" s="93"/>
      <c r="S64" s="93">
        <f>VLOOKUP($A64,JACFunding,JACFunding!$D$1,FALSE)</f>
        <v>5189.5600000000004</v>
      </c>
    </row>
    <row r="65" spans="1:19" x14ac:dyDescent="0.3">
      <c r="A65" t="s">
        <v>68</v>
      </c>
      <c r="B65" s="93"/>
      <c r="C65" s="93"/>
      <c r="D65" s="93"/>
      <c r="E65" s="93"/>
      <c r="F65" s="93"/>
      <c r="G65" s="93"/>
      <c r="H65" s="93"/>
      <c r="I65" s="93"/>
      <c r="J65" s="93"/>
      <c r="K65" s="93"/>
      <c r="L65" s="93"/>
      <c r="M65" s="93"/>
      <c r="N65" s="93"/>
      <c r="O65" s="93"/>
      <c r="P65" s="93"/>
      <c r="Q65" s="93"/>
      <c r="R65" s="93"/>
      <c r="S65" s="93">
        <f>VLOOKUP($A65,JACFunding,JACFunding!$D$1,FALSE)</f>
        <v>0</v>
      </c>
    </row>
    <row r="66" spans="1:19" x14ac:dyDescent="0.3">
      <c r="A66" t="s">
        <v>69</v>
      </c>
      <c r="B66" s="93"/>
      <c r="C66" s="93"/>
      <c r="D66" s="93"/>
      <c r="E66" s="93"/>
      <c r="F66" s="93"/>
      <c r="G66" s="93"/>
      <c r="H66" s="93"/>
      <c r="I66" s="93"/>
      <c r="J66" s="93"/>
      <c r="K66" s="93"/>
      <c r="L66" s="93"/>
      <c r="M66" s="93"/>
      <c r="N66" s="93"/>
      <c r="O66" s="93"/>
      <c r="P66" s="93"/>
      <c r="Q66" s="93"/>
      <c r="R66" s="93"/>
      <c r="S66" s="93">
        <f>VLOOKUP($A66,JACFunding,JACFunding!$D$1,FALSE)</f>
        <v>54578.01</v>
      </c>
    </row>
    <row r="67" spans="1:19" x14ac:dyDescent="0.3">
      <c r="A67" t="s">
        <v>70</v>
      </c>
      <c r="B67" s="93"/>
      <c r="C67" s="93"/>
      <c r="D67" s="93"/>
      <c r="E67" s="93"/>
      <c r="F67" s="93"/>
      <c r="G67" s="93"/>
      <c r="H67" s="93"/>
      <c r="I67" s="93"/>
      <c r="J67" s="93"/>
      <c r="K67" s="93"/>
      <c r="L67" s="93"/>
      <c r="M67" s="93"/>
      <c r="N67" s="93"/>
      <c r="O67" s="93"/>
      <c r="P67" s="93"/>
      <c r="Q67" s="93"/>
      <c r="R67" s="93"/>
      <c r="S67" s="93">
        <f>VLOOKUP($A67,JACFunding,JACFunding!$D$1,FALSE)</f>
        <v>11913.51</v>
      </c>
    </row>
    <row r="68" spans="1:19" x14ac:dyDescent="0.3">
      <c r="A68" t="s">
        <v>71</v>
      </c>
      <c r="B68" s="93"/>
      <c r="C68" s="93"/>
      <c r="D68" s="93"/>
      <c r="E68" s="93"/>
      <c r="F68" s="93"/>
      <c r="G68" s="93"/>
      <c r="H68" s="93"/>
      <c r="I68" s="93"/>
      <c r="J68" s="93"/>
      <c r="K68" s="93"/>
      <c r="L68" s="93"/>
      <c r="M68" s="93"/>
      <c r="N68" s="93"/>
      <c r="O68" s="93"/>
      <c r="P68" s="93"/>
      <c r="Q68" s="93"/>
      <c r="R68" s="93"/>
      <c r="S68" s="93">
        <f>VLOOKUP($A68,JACFunding,JACFunding!$D$1,FALSE)</f>
        <v>13132.85</v>
      </c>
    </row>
    <row r="69" spans="1:19" x14ac:dyDescent="0.3">
      <c r="A69" t="s">
        <v>72</v>
      </c>
      <c r="B69" s="93"/>
      <c r="C69" s="93"/>
      <c r="D69" s="93"/>
      <c r="E69" s="93"/>
      <c r="F69" s="93"/>
      <c r="G69" s="93"/>
      <c r="H69" s="93"/>
      <c r="I69" s="93"/>
      <c r="J69" s="93"/>
      <c r="K69" s="93"/>
      <c r="L69" s="93"/>
      <c r="M69" s="93"/>
      <c r="N69" s="93"/>
      <c r="O69" s="93"/>
      <c r="P69" s="93"/>
      <c r="Q69" s="93"/>
      <c r="R69" s="93"/>
      <c r="S69" s="93">
        <f>VLOOKUP($A69,JACFunding,JACFunding!$D$1,FALSE)</f>
        <v>13058.66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Actual_Costs</vt:lpstr>
      <vt:lpstr>ReportInfo</vt:lpstr>
      <vt:lpstr>LookupData</vt:lpstr>
      <vt:lpstr>LookupDataActuals</vt:lpstr>
      <vt:lpstr>Data Setup-for-Lookup_Apr</vt:lpstr>
      <vt:lpstr>Data Setup-for-Lookup</vt:lpstr>
      <vt:lpstr>Data Setup-for-Lookup_Oct_Nov_D</vt:lpstr>
      <vt:lpstr>Comments</vt:lpstr>
      <vt:lpstr>Data Setup-for-Lookup_Jan</vt:lpstr>
      <vt:lpstr>Other</vt:lpstr>
      <vt:lpstr>JACFunding</vt:lpstr>
      <vt:lpstr>Comments</vt:lpstr>
      <vt:lpstr>Detail</vt:lpstr>
      <vt:lpstr>DetailApr</vt:lpstr>
      <vt:lpstr>DetailJan</vt:lpstr>
      <vt:lpstr>DetailOct</vt:lpstr>
      <vt:lpstr>JACFunding</vt:lpstr>
      <vt:lpstr>Other!Oct</vt:lpstr>
      <vt:lpstr>Oct</vt:lpstr>
      <vt:lpstr>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Young</dc:creator>
  <cp:lastModifiedBy>Justin Douglas</cp:lastModifiedBy>
  <cp:lastPrinted>2018-09-11T13:14:06Z</cp:lastPrinted>
  <dcterms:created xsi:type="dcterms:W3CDTF">2016-03-09T19:14:21Z</dcterms:created>
  <dcterms:modified xsi:type="dcterms:W3CDTF">2019-07-15T18:46:16Z</dcterms:modified>
</cp:coreProperties>
</file>