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R:\!CFY1819\Forms\Standard\"/>
    </mc:Choice>
  </mc:AlternateContent>
  <xr:revisionPtr revIDLastSave="0" documentId="10_ncr:100000_{F4298661-3810-4214-9B88-BD0D9143298D}" xr6:coauthVersionLast="31" xr6:coauthVersionMax="38" xr10:uidLastSave="{00000000-0000-0000-0000-000000000000}"/>
  <workbookProtection workbookAlgorithmName="SHA-512" workbookHashValue="scaxSc8HMHJXolcnCWLi66tJal00Rj1ZmLBzlva4alWTQE4e4CJs4n33Fm3PWDHO7ZGFxeFTP3l1uhSZU3nJFQ==" workbookSaltValue="/G7PjT04Neuo2c1utVq/nQ==" workbookSpinCount="100000" lockStructure="1"/>
  <bookViews>
    <workbookView xWindow="0" yWindow="0" windowWidth="18870" windowHeight="7590" tabRatio="602" xr2:uid="{00000000-000D-0000-FFFF-FFFF00000000}"/>
  </bookViews>
  <sheets>
    <sheet name="Rev-Exp" sheetId="44" r:id="rId1"/>
    <sheet name="ReportInfo" sheetId="47" state="hidden" r:id="rId2"/>
    <sheet name="LookupData" sheetId="46" state="hidden" r:id="rId3"/>
  </sheets>
  <definedNames>
    <definedName name="_xlnm.Print_Titles" localSheetId="0">'Rev-Exp'!$1:$11</definedName>
  </definedNames>
  <calcPr calcId="179017" iterate="1"/>
</workbook>
</file>

<file path=xl/calcChain.xml><?xml version="1.0" encoding="utf-8"?>
<calcChain xmlns="http://schemas.openxmlformats.org/spreadsheetml/2006/main">
  <c r="Q142" i="44" l="1"/>
  <c r="P142" i="44"/>
  <c r="O142" i="44"/>
  <c r="N142" i="44"/>
  <c r="M142" i="44"/>
  <c r="L142" i="44"/>
  <c r="K142" i="44"/>
  <c r="J142" i="44"/>
  <c r="I142" i="44"/>
  <c r="H142" i="44"/>
  <c r="G142" i="44"/>
  <c r="F142" i="44"/>
  <c r="E142" i="44"/>
  <c r="F121" i="44"/>
  <c r="G121" i="44"/>
  <c r="H121" i="44"/>
  <c r="I121" i="44"/>
  <c r="J121" i="44"/>
  <c r="K121" i="44"/>
  <c r="L121" i="44"/>
  <c r="M121" i="44"/>
  <c r="N121" i="44"/>
  <c r="O121" i="44"/>
  <c r="P121" i="44"/>
  <c r="Q121" i="44"/>
  <c r="E121" i="44"/>
  <c r="J71" i="46" l="1"/>
  <c r="G71" i="46"/>
  <c r="H71" i="46"/>
  <c r="I71" i="46"/>
  <c r="F71" i="46"/>
  <c r="Q128" i="44" l="1"/>
  <c r="P128" i="44"/>
  <c r="O128" i="44"/>
  <c r="N128" i="44"/>
  <c r="M128" i="44"/>
  <c r="L128" i="44"/>
  <c r="K128" i="44"/>
  <c r="J128" i="44"/>
  <c r="I128" i="44"/>
  <c r="H128" i="44"/>
  <c r="G128" i="44"/>
  <c r="F128" i="44"/>
  <c r="E128" i="44"/>
  <c r="G99" i="47" l="1"/>
  <c r="E99" i="47"/>
  <c r="R98" i="44" l="1"/>
  <c r="C9" i="47"/>
  <c r="B11" i="47" s="1"/>
  <c r="D135" i="44"/>
  <c r="D147" i="44"/>
  <c r="D137" i="44"/>
  <c r="D8" i="44"/>
  <c r="B23" i="47" l="1"/>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74" i="47"/>
  <c r="B75" i="47"/>
  <c r="B76" i="47"/>
  <c r="B77" i="47"/>
  <c r="B78" i="47"/>
  <c r="B79" i="47"/>
  <c r="B80" i="47"/>
  <c r="B81" i="47"/>
  <c r="B82" i="47"/>
  <c r="B83" i="47"/>
  <c r="B84" i="47"/>
  <c r="B85" i="47"/>
  <c r="B86" i="47"/>
  <c r="B87" i="47"/>
  <c r="B88" i="47"/>
  <c r="B89" i="47"/>
  <c r="B90" i="47"/>
  <c r="B91" i="47"/>
  <c r="B92" i="47"/>
  <c r="B93" i="47"/>
  <c r="B94" i="47"/>
  <c r="B95" i="47"/>
  <c r="B96" i="47"/>
  <c r="B97" i="47"/>
  <c r="B99" i="47" s="1"/>
  <c r="B22" i="47"/>
  <c r="G97" i="47"/>
  <c r="H97" i="47"/>
  <c r="I97" i="47"/>
  <c r="J97" i="47"/>
  <c r="K97" i="47"/>
  <c r="L97" i="47"/>
  <c r="M97" i="47"/>
  <c r="N97" i="47"/>
  <c r="O97" i="47"/>
  <c r="P97" i="47"/>
  <c r="Q97" i="47"/>
  <c r="R97" i="47"/>
  <c r="S97" i="47"/>
  <c r="G96" i="47"/>
  <c r="H96" i="47"/>
  <c r="I96" i="47"/>
  <c r="J96" i="47"/>
  <c r="K96" i="47"/>
  <c r="L96" i="47"/>
  <c r="M96" i="47"/>
  <c r="N96" i="47"/>
  <c r="O96" i="47"/>
  <c r="P96" i="47"/>
  <c r="Q96" i="47"/>
  <c r="R96" i="47"/>
  <c r="S96" i="47"/>
  <c r="G95" i="47"/>
  <c r="H95" i="47"/>
  <c r="I95" i="47"/>
  <c r="J95" i="47"/>
  <c r="K95" i="47"/>
  <c r="L95" i="47"/>
  <c r="M95" i="47"/>
  <c r="N95" i="47"/>
  <c r="O95" i="47"/>
  <c r="P95" i="47"/>
  <c r="Q95" i="47"/>
  <c r="R95" i="47"/>
  <c r="S95" i="47"/>
  <c r="G84" i="47"/>
  <c r="H84" i="47"/>
  <c r="I84" i="47"/>
  <c r="J84" i="47"/>
  <c r="K84" i="47"/>
  <c r="L84" i="47"/>
  <c r="M84" i="47"/>
  <c r="N84" i="47"/>
  <c r="O84" i="47"/>
  <c r="P84" i="47"/>
  <c r="Q84" i="47"/>
  <c r="R84" i="47"/>
  <c r="S84" i="47"/>
  <c r="G85" i="47"/>
  <c r="H85" i="47"/>
  <c r="I85" i="47"/>
  <c r="J85" i="47"/>
  <c r="K85" i="47"/>
  <c r="L85" i="47"/>
  <c r="M85" i="47"/>
  <c r="N85" i="47"/>
  <c r="O85" i="47"/>
  <c r="P85" i="47"/>
  <c r="Q85" i="47"/>
  <c r="R85" i="47"/>
  <c r="S85" i="47"/>
  <c r="G86" i="47"/>
  <c r="H86" i="47"/>
  <c r="I86" i="47"/>
  <c r="J86" i="47"/>
  <c r="K86" i="47"/>
  <c r="L86" i="47"/>
  <c r="M86" i="47"/>
  <c r="N86" i="47"/>
  <c r="O86" i="47"/>
  <c r="P86" i="47"/>
  <c r="Q86" i="47"/>
  <c r="R86" i="47"/>
  <c r="S86" i="47"/>
  <c r="G87" i="47"/>
  <c r="H87" i="47"/>
  <c r="I87" i="47"/>
  <c r="J87" i="47"/>
  <c r="K87" i="47"/>
  <c r="L87" i="47"/>
  <c r="M87" i="47"/>
  <c r="N87" i="47"/>
  <c r="O87" i="47"/>
  <c r="P87" i="47"/>
  <c r="Q87" i="47"/>
  <c r="R87" i="47"/>
  <c r="S87" i="47"/>
  <c r="G88" i="47"/>
  <c r="H88" i="47"/>
  <c r="I88" i="47"/>
  <c r="J88" i="47"/>
  <c r="K88" i="47"/>
  <c r="L88" i="47"/>
  <c r="M88" i="47"/>
  <c r="N88" i="47"/>
  <c r="O88" i="47"/>
  <c r="P88" i="47"/>
  <c r="Q88" i="47"/>
  <c r="R88" i="47"/>
  <c r="S88" i="47"/>
  <c r="G89" i="47"/>
  <c r="H89" i="47"/>
  <c r="I89" i="47"/>
  <c r="J89" i="47"/>
  <c r="K89" i="47"/>
  <c r="L89" i="47"/>
  <c r="M89" i="47"/>
  <c r="N89" i="47"/>
  <c r="O89" i="47"/>
  <c r="P89" i="47"/>
  <c r="Q89" i="47"/>
  <c r="R89" i="47"/>
  <c r="S89" i="47"/>
  <c r="G90" i="47"/>
  <c r="H90" i="47"/>
  <c r="I90" i="47"/>
  <c r="J90" i="47"/>
  <c r="K90" i="47"/>
  <c r="L90" i="47"/>
  <c r="M90" i="47"/>
  <c r="N90" i="47"/>
  <c r="O90" i="47"/>
  <c r="P90" i="47"/>
  <c r="Q90" i="47"/>
  <c r="R90" i="47"/>
  <c r="S90" i="47"/>
  <c r="G91" i="47"/>
  <c r="H91" i="47"/>
  <c r="I91" i="47"/>
  <c r="J91" i="47"/>
  <c r="K91" i="47"/>
  <c r="L91" i="47"/>
  <c r="M91" i="47"/>
  <c r="N91" i="47"/>
  <c r="O91" i="47"/>
  <c r="P91" i="47"/>
  <c r="Q91" i="47"/>
  <c r="R91" i="47"/>
  <c r="S91" i="47"/>
  <c r="G92" i="47"/>
  <c r="H92" i="47"/>
  <c r="I92" i="47"/>
  <c r="J92" i="47"/>
  <c r="K92" i="47"/>
  <c r="L92" i="47"/>
  <c r="M92" i="47"/>
  <c r="N92" i="47"/>
  <c r="O92" i="47"/>
  <c r="P92" i="47"/>
  <c r="Q92" i="47"/>
  <c r="R92" i="47"/>
  <c r="S92" i="47"/>
  <c r="G93" i="47"/>
  <c r="H93" i="47"/>
  <c r="I93" i="47"/>
  <c r="J93" i="47"/>
  <c r="K93" i="47"/>
  <c r="L93" i="47"/>
  <c r="M93" i="47"/>
  <c r="N93" i="47"/>
  <c r="O93" i="47"/>
  <c r="P93" i="47"/>
  <c r="Q93" i="47"/>
  <c r="R93" i="47"/>
  <c r="S93" i="47"/>
  <c r="G94" i="47"/>
  <c r="H94" i="47"/>
  <c r="I94" i="47"/>
  <c r="J94" i="47"/>
  <c r="K94" i="47"/>
  <c r="L94" i="47"/>
  <c r="M94" i="47"/>
  <c r="N94" i="47"/>
  <c r="O94" i="47"/>
  <c r="P94" i="47"/>
  <c r="Q94" i="47"/>
  <c r="R94" i="47"/>
  <c r="S94" i="47"/>
  <c r="G83" i="47"/>
  <c r="H83" i="47"/>
  <c r="I83" i="47"/>
  <c r="J83" i="47"/>
  <c r="K83" i="47"/>
  <c r="L83" i="47"/>
  <c r="M83" i="47"/>
  <c r="N83" i="47"/>
  <c r="O83" i="47"/>
  <c r="P83" i="47"/>
  <c r="Q83" i="47"/>
  <c r="R83" i="47"/>
  <c r="S83" i="47"/>
  <c r="G77" i="47"/>
  <c r="H77" i="47"/>
  <c r="I77" i="47"/>
  <c r="J77" i="47"/>
  <c r="K77" i="47"/>
  <c r="L77" i="47"/>
  <c r="M77" i="47"/>
  <c r="N77" i="47"/>
  <c r="O77" i="47"/>
  <c r="P77" i="47"/>
  <c r="Q77" i="47"/>
  <c r="R77" i="47"/>
  <c r="S77" i="47"/>
  <c r="G78" i="47"/>
  <c r="H78" i="47"/>
  <c r="I78" i="47"/>
  <c r="J78" i="47"/>
  <c r="K78" i="47"/>
  <c r="L78" i="47"/>
  <c r="M78" i="47"/>
  <c r="N78" i="47"/>
  <c r="O78" i="47"/>
  <c r="P78" i="47"/>
  <c r="Q78" i="47"/>
  <c r="R78" i="47"/>
  <c r="S78" i="47"/>
  <c r="G79" i="47"/>
  <c r="H79" i="47"/>
  <c r="I79" i="47"/>
  <c r="J79" i="47"/>
  <c r="K79" i="47"/>
  <c r="L79" i="47"/>
  <c r="M79" i="47"/>
  <c r="N79" i="47"/>
  <c r="O79" i="47"/>
  <c r="P79" i="47"/>
  <c r="Q79" i="47"/>
  <c r="R79" i="47"/>
  <c r="S79" i="47"/>
  <c r="G80" i="47"/>
  <c r="H80" i="47"/>
  <c r="I80" i="47"/>
  <c r="J80" i="47"/>
  <c r="K80" i="47"/>
  <c r="L80" i="47"/>
  <c r="M80" i="47"/>
  <c r="N80" i="47"/>
  <c r="O80" i="47"/>
  <c r="P80" i="47"/>
  <c r="Q80" i="47"/>
  <c r="R80" i="47"/>
  <c r="S80" i="47"/>
  <c r="G81" i="47"/>
  <c r="H81" i="47"/>
  <c r="I81" i="47"/>
  <c r="J81" i="47"/>
  <c r="K81" i="47"/>
  <c r="L81" i="47"/>
  <c r="M81" i="47"/>
  <c r="N81" i="47"/>
  <c r="O81" i="47"/>
  <c r="P81" i="47"/>
  <c r="Q81" i="47"/>
  <c r="R81" i="47"/>
  <c r="S81" i="47"/>
  <c r="G82" i="47"/>
  <c r="H82" i="47"/>
  <c r="I82" i="47"/>
  <c r="J82" i="47"/>
  <c r="K82" i="47"/>
  <c r="L82" i="47"/>
  <c r="M82" i="47"/>
  <c r="N82" i="47"/>
  <c r="O82" i="47"/>
  <c r="P82" i="47"/>
  <c r="Q82" i="47"/>
  <c r="R82" i="47"/>
  <c r="S82" i="47"/>
  <c r="G76" i="47"/>
  <c r="H76" i="47"/>
  <c r="I76" i="47"/>
  <c r="J76" i="47"/>
  <c r="K76" i="47"/>
  <c r="L76" i="47"/>
  <c r="M76" i="47"/>
  <c r="N76" i="47"/>
  <c r="O76" i="47"/>
  <c r="P76" i="47"/>
  <c r="Q76" i="47"/>
  <c r="R76" i="47"/>
  <c r="S76" i="47"/>
  <c r="G72" i="47"/>
  <c r="H72" i="47"/>
  <c r="I72" i="47"/>
  <c r="J72" i="47"/>
  <c r="K72" i="47"/>
  <c r="L72" i="47"/>
  <c r="M72" i="47"/>
  <c r="N72" i="47"/>
  <c r="O72" i="47"/>
  <c r="P72" i="47"/>
  <c r="Q72" i="47"/>
  <c r="R72" i="47"/>
  <c r="S72" i="47"/>
  <c r="G73" i="47"/>
  <c r="H73" i="47"/>
  <c r="I73" i="47"/>
  <c r="J73" i="47"/>
  <c r="K73" i="47"/>
  <c r="L73" i="47"/>
  <c r="M73" i="47"/>
  <c r="N73" i="47"/>
  <c r="O73" i="47"/>
  <c r="P73" i="47"/>
  <c r="Q73" i="47"/>
  <c r="R73" i="47"/>
  <c r="S73" i="47"/>
  <c r="G74" i="47"/>
  <c r="H74" i="47"/>
  <c r="I74" i="47"/>
  <c r="J74" i="47"/>
  <c r="K74" i="47"/>
  <c r="L74" i="47"/>
  <c r="M74" i="47"/>
  <c r="N74" i="47"/>
  <c r="O74" i="47"/>
  <c r="P74" i="47"/>
  <c r="Q74" i="47"/>
  <c r="R74" i="47"/>
  <c r="S74" i="47"/>
  <c r="G75" i="47"/>
  <c r="H75" i="47"/>
  <c r="I75" i="47"/>
  <c r="J75" i="47"/>
  <c r="K75" i="47"/>
  <c r="L75" i="47"/>
  <c r="M75" i="47"/>
  <c r="N75" i="47"/>
  <c r="O75" i="47"/>
  <c r="P75" i="47"/>
  <c r="Q75" i="47"/>
  <c r="R75" i="47"/>
  <c r="S75" i="47"/>
  <c r="G71" i="47"/>
  <c r="H71" i="47"/>
  <c r="I71" i="47"/>
  <c r="J71" i="47"/>
  <c r="K71" i="47"/>
  <c r="L71" i="47"/>
  <c r="M71" i="47"/>
  <c r="N71" i="47"/>
  <c r="O71" i="47"/>
  <c r="P71" i="47"/>
  <c r="Q71" i="47"/>
  <c r="R71" i="47"/>
  <c r="S71" i="47"/>
  <c r="G68" i="47"/>
  <c r="H68" i="47"/>
  <c r="I68" i="47"/>
  <c r="J68" i="47"/>
  <c r="K68" i="47"/>
  <c r="L68" i="47"/>
  <c r="M68" i="47"/>
  <c r="N68" i="47"/>
  <c r="O68" i="47"/>
  <c r="P68" i="47"/>
  <c r="Q68" i="47"/>
  <c r="R68" i="47"/>
  <c r="S68" i="47"/>
  <c r="G69" i="47"/>
  <c r="H69" i="47"/>
  <c r="I69" i="47"/>
  <c r="J69" i="47"/>
  <c r="K69" i="47"/>
  <c r="L69" i="47"/>
  <c r="M69" i="47"/>
  <c r="N69" i="47"/>
  <c r="O69" i="47"/>
  <c r="P69" i="47"/>
  <c r="Q69" i="47"/>
  <c r="R69" i="47"/>
  <c r="S69" i="47"/>
  <c r="G70" i="47"/>
  <c r="H70" i="47"/>
  <c r="I70" i="47"/>
  <c r="J70" i="47"/>
  <c r="K70" i="47"/>
  <c r="L70" i="47"/>
  <c r="M70" i="47"/>
  <c r="N70" i="47"/>
  <c r="O70" i="47"/>
  <c r="P70" i="47"/>
  <c r="Q70" i="47"/>
  <c r="R70" i="47"/>
  <c r="S70" i="47"/>
  <c r="G67" i="47"/>
  <c r="H67" i="47"/>
  <c r="I67" i="47"/>
  <c r="J67" i="47"/>
  <c r="K67" i="47"/>
  <c r="L67" i="47"/>
  <c r="M67" i="47"/>
  <c r="N67" i="47"/>
  <c r="O67" i="47"/>
  <c r="P67" i="47"/>
  <c r="Q67" i="47"/>
  <c r="R67" i="47"/>
  <c r="S67" i="47"/>
  <c r="G60" i="47"/>
  <c r="H60" i="47"/>
  <c r="I60" i="47"/>
  <c r="J60" i="47"/>
  <c r="K60" i="47"/>
  <c r="L60" i="47"/>
  <c r="M60" i="47"/>
  <c r="N60" i="47"/>
  <c r="O60" i="47"/>
  <c r="P60" i="47"/>
  <c r="Q60" i="47"/>
  <c r="R60" i="47"/>
  <c r="S60" i="47"/>
  <c r="G61" i="47"/>
  <c r="H61" i="47"/>
  <c r="I61" i="47"/>
  <c r="J61" i="47"/>
  <c r="K61" i="47"/>
  <c r="L61" i="47"/>
  <c r="M61" i="47"/>
  <c r="N61" i="47"/>
  <c r="O61" i="47"/>
  <c r="P61" i="47"/>
  <c r="Q61" i="47"/>
  <c r="R61" i="47"/>
  <c r="S61" i="47"/>
  <c r="G62" i="47"/>
  <c r="H62" i="47"/>
  <c r="I62" i="47"/>
  <c r="J62" i="47"/>
  <c r="K62" i="47"/>
  <c r="L62" i="47"/>
  <c r="M62" i="47"/>
  <c r="N62" i="47"/>
  <c r="O62" i="47"/>
  <c r="P62" i="47"/>
  <c r="Q62" i="47"/>
  <c r="R62" i="47"/>
  <c r="S62" i="47"/>
  <c r="G63" i="47"/>
  <c r="H63" i="47"/>
  <c r="I63" i="47"/>
  <c r="J63" i="47"/>
  <c r="K63" i="47"/>
  <c r="L63" i="47"/>
  <c r="M63" i="47"/>
  <c r="N63" i="47"/>
  <c r="O63" i="47"/>
  <c r="P63" i="47"/>
  <c r="Q63" i="47"/>
  <c r="R63" i="47"/>
  <c r="S63" i="47"/>
  <c r="G64" i="47"/>
  <c r="H64" i="47"/>
  <c r="I64" i="47"/>
  <c r="J64" i="47"/>
  <c r="K64" i="47"/>
  <c r="L64" i="47"/>
  <c r="M64" i="47"/>
  <c r="N64" i="47"/>
  <c r="O64" i="47"/>
  <c r="P64" i="47"/>
  <c r="Q64" i="47"/>
  <c r="R64" i="47"/>
  <c r="S64" i="47"/>
  <c r="G65" i="47"/>
  <c r="H65" i="47"/>
  <c r="I65" i="47"/>
  <c r="J65" i="47"/>
  <c r="K65" i="47"/>
  <c r="L65" i="47"/>
  <c r="M65" i="47"/>
  <c r="N65" i="47"/>
  <c r="O65" i="47"/>
  <c r="P65" i="47"/>
  <c r="Q65" i="47"/>
  <c r="R65" i="47"/>
  <c r="S65" i="47"/>
  <c r="G66" i="47"/>
  <c r="H66" i="47"/>
  <c r="I66" i="47"/>
  <c r="J66" i="47"/>
  <c r="K66" i="47"/>
  <c r="L66" i="47"/>
  <c r="M66" i="47"/>
  <c r="N66" i="47"/>
  <c r="O66" i="47"/>
  <c r="P66" i="47"/>
  <c r="Q66" i="47"/>
  <c r="R66" i="47"/>
  <c r="S66" i="47"/>
  <c r="G54" i="47"/>
  <c r="H54" i="47"/>
  <c r="I54" i="47"/>
  <c r="J54" i="47"/>
  <c r="K54" i="47"/>
  <c r="L54" i="47"/>
  <c r="M54" i="47"/>
  <c r="N54" i="47"/>
  <c r="O54" i="47"/>
  <c r="P54" i="47"/>
  <c r="Q54" i="47"/>
  <c r="R54" i="47"/>
  <c r="S54" i="47"/>
  <c r="G55" i="47"/>
  <c r="H55" i="47"/>
  <c r="I55" i="47"/>
  <c r="J55" i="47"/>
  <c r="K55" i="47"/>
  <c r="L55" i="47"/>
  <c r="M55" i="47"/>
  <c r="N55" i="47"/>
  <c r="O55" i="47"/>
  <c r="P55" i="47"/>
  <c r="Q55" i="47"/>
  <c r="R55" i="47"/>
  <c r="S55" i="47"/>
  <c r="G56" i="47"/>
  <c r="H56" i="47"/>
  <c r="I56" i="47"/>
  <c r="J56" i="47"/>
  <c r="K56" i="47"/>
  <c r="L56" i="47"/>
  <c r="M56" i="47"/>
  <c r="N56" i="47"/>
  <c r="O56" i="47"/>
  <c r="P56" i="47"/>
  <c r="Q56" i="47"/>
  <c r="R56" i="47"/>
  <c r="S56" i="47"/>
  <c r="G57" i="47"/>
  <c r="H57" i="47"/>
  <c r="I57" i="47"/>
  <c r="J57" i="47"/>
  <c r="K57" i="47"/>
  <c r="L57" i="47"/>
  <c r="M57" i="47"/>
  <c r="N57" i="47"/>
  <c r="O57" i="47"/>
  <c r="P57" i="47"/>
  <c r="Q57" i="47"/>
  <c r="R57" i="47"/>
  <c r="S57" i="47"/>
  <c r="G58" i="47"/>
  <c r="H58" i="47"/>
  <c r="I58" i="47"/>
  <c r="J58" i="47"/>
  <c r="K58" i="47"/>
  <c r="L58" i="47"/>
  <c r="M58" i="47"/>
  <c r="N58" i="47"/>
  <c r="O58" i="47"/>
  <c r="P58" i="47"/>
  <c r="Q58" i="47"/>
  <c r="R58" i="47"/>
  <c r="S58" i="47"/>
  <c r="G59" i="47"/>
  <c r="H59" i="47"/>
  <c r="I59" i="47"/>
  <c r="J59" i="47"/>
  <c r="K59" i="47"/>
  <c r="L59" i="47"/>
  <c r="M59" i="47"/>
  <c r="N59" i="47"/>
  <c r="O59" i="47"/>
  <c r="P59" i="47"/>
  <c r="Q59" i="47"/>
  <c r="R59" i="47"/>
  <c r="S59" i="47"/>
  <c r="G48" i="47"/>
  <c r="H48" i="47"/>
  <c r="I48" i="47"/>
  <c r="J48" i="47"/>
  <c r="K48" i="47"/>
  <c r="L48" i="47"/>
  <c r="M48" i="47"/>
  <c r="N48" i="47"/>
  <c r="O48" i="47"/>
  <c r="P48" i="47"/>
  <c r="Q48" i="47"/>
  <c r="R48" i="47"/>
  <c r="S48" i="47"/>
  <c r="G49" i="47"/>
  <c r="H49" i="47"/>
  <c r="I49" i="47"/>
  <c r="J49" i="47"/>
  <c r="K49" i="47"/>
  <c r="L49" i="47"/>
  <c r="M49" i="47"/>
  <c r="N49" i="47"/>
  <c r="O49" i="47"/>
  <c r="P49" i="47"/>
  <c r="Q49" i="47"/>
  <c r="R49" i="47"/>
  <c r="S49" i="47"/>
  <c r="G50" i="47"/>
  <c r="H50" i="47"/>
  <c r="I50" i="47"/>
  <c r="J50" i="47"/>
  <c r="K50" i="47"/>
  <c r="L50" i="47"/>
  <c r="M50" i="47"/>
  <c r="N50" i="47"/>
  <c r="O50" i="47"/>
  <c r="P50" i="47"/>
  <c r="Q50" i="47"/>
  <c r="R50" i="47"/>
  <c r="S50" i="47"/>
  <c r="G51" i="47"/>
  <c r="H51" i="47"/>
  <c r="I51" i="47"/>
  <c r="J51" i="47"/>
  <c r="K51" i="47"/>
  <c r="L51" i="47"/>
  <c r="M51" i="47"/>
  <c r="N51" i="47"/>
  <c r="O51" i="47"/>
  <c r="P51" i="47"/>
  <c r="Q51" i="47"/>
  <c r="R51" i="47"/>
  <c r="S51" i="47"/>
  <c r="G52" i="47"/>
  <c r="H52" i="47"/>
  <c r="I52" i="47"/>
  <c r="J52" i="47"/>
  <c r="K52" i="47"/>
  <c r="L52" i="47"/>
  <c r="M52" i="47"/>
  <c r="N52" i="47"/>
  <c r="O52" i="47"/>
  <c r="P52" i="47"/>
  <c r="Q52" i="47"/>
  <c r="R52" i="47"/>
  <c r="S52" i="47"/>
  <c r="G53" i="47"/>
  <c r="H53" i="47"/>
  <c r="I53" i="47"/>
  <c r="J53" i="47"/>
  <c r="K53" i="47"/>
  <c r="L53" i="47"/>
  <c r="M53" i="47"/>
  <c r="N53" i="47"/>
  <c r="O53" i="47"/>
  <c r="P53" i="47"/>
  <c r="Q53" i="47"/>
  <c r="R53" i="47"/>
  <c r="S53" i="47"/>
  <c r="G44" i="47"/>
  <c r="H44" i="47"/>
  <c r="I44" i="47"/>
  <c r="J44" i="47"/>
  <c r="K44" i="47"/>
  <c r="L44" i="47"/>
  <c r="M44" i="47"/>
  <c r="N44" i="47"/>
  <c r="O44" i="47"/>
  <c r="P44" i="47"/>
  <c r="Q44" i="47"/>
  <c r="R44" i="47"/>
  <c r="S44" i="47"/>
  <c r="G45" i="47"/>
  <c r="H45" i="47"/>
  <c r="I45" i="47"/>
  <c r="J45" i="47"/>
  <c r="K45" i="47"/>
  <c r="L45" i="47"/>
  <c r="M45" i="47"/>
  <c r="N45" i="47"/>
  <c r="O45" i="47"/>
  <c r="P45" i="47"/>
  <c r="Q45" i="47"/>
  <c r="R45" i="47"/>
  <c r="S45" i="47"/>
  <c r="G46" i="47"/>
  <c r="H46" i="47"/>
  <c r="I46" i="47"/>
  <c r="J46" i="47"/>
  <c r="K46" i="47"/>
  <c r="L46" i="47"/>
  <c r="M46" i="47"/>
  <c r="N46" i="47"/>
  <c r="O46" i="47"/>
  <c r="P46" i="47"/>
  <c r="Q46" i="47"/>
  <c r="R46" i="47"/>
  <c r="S46" i="47"/>
  <c r="G47" i="47"/>
  <c r="H47" i="47"/>
  <c r="I47" i="47"/>
  <c r="J47" i="47"/>
  <c r="K47" i="47"/>
  <c r="L47" i="47"/>
  <c r="M47" i="47"/>
  <c r="N47" i="47"/>
  <c r="O47" i="47"/>
  <c r="P47" i="47"/>
  <c r="Q47" i="47"/>
  <c r="R47" i="47"/>
  <c r="S47" i="47"/>
  <c r="G34" i="47"/>
  <c r="H34" i="47"/>
  <c r="I34" i="47"/>
  <c r="J34" i="47"/>
  <c r="K34" i="47"/>
  <c r="L34" i="47"/>
  <c r="M34" i="47"/>
  <c r="N34" i="47"/>
  <c r="O34" i="47"/>
  <c r="P34" i="47"/>
  <c r="Q34" i="47"/>
  <c r="R34" i="47"/>
  <c r="S34" i="47"/>
  <c r="G35" i="47"/>
  <c r="H35" i="47"/>
  <c r="I35" i="47"/>
  <c r="J35" i="47"/>
  <c r="K35" i="47"/>
  <c r="L35" i="47"/>
  <c r="M35" i="47"/>
  <c r="N35" i="47"/>
  <c r="O35" i="47"/>
  <c r="P35" i="47"/>
  <c r="Q35" i="47"/>
  <c r="R35" i="47"/>
  <c r="S35" i="47"/>
  <c r="G36" i="47"/>
  <c r="H36" i="47"/>
  <c r="I36" i="47"/>
  <c r="J36" i="47"/>
  <c r="K36" i="47"/>
  <c r="L36" i="47"/>
  <c r="M36" i="47"/>
  <c r="N36" i="47"/>
  <c r="O36" i="47"/>
  <c r="P36" i="47"/>
  <c r="Q36" i="47"/>
  <c r="R36" i="47"/>
  <c r="S36" i="47"/>
  <c r="G37" i="47"/>
  <c r="H37" i="47"/>
  <c r="I37" i="47"/>
  <c r="J37" i="47"/>
  <c r="K37" i="47"/>
  <c r="L37" i="47"/>
  <c r="M37" i="47"/>
  <c r="N37" i="47"/>
  <c r="O37" i="47"/>
  <c r="P37" i="47"/>
  <c r="Q37" i="47"/>
  <c r="R37" i="47"/>
  <c r="S37" i="47"/>
  <c r="G38" i="47"/>
  <c r="H38" i="47"/>
  <c r="I38" i="47"/>
  <c r="J38" i="47"/>
  <c r="K38" i="47"/>
  <c r="L38" i="47"/>
  <c r="M38" i="47"/>
  <c r="N38" i="47"/>
  <c r="O38" i="47"/>
  <c r="P38" i="47"/>
  <c r="Q38" i="47"/>
  <c r="R38" i="47"/>
  <c r="S38" i="47"/>
  <c r="G39" i="47"/>
  <c r="H39" i="47"/>
  <c r="I39" i="47"/>
  <c r="J39" i="47"/>
  <c r="K39" i="47"/>
  <c r="L39" i="47"/>
  <c r="M39" i="47"/>
  <c r="N39" i="47"/>
  <c r="O39" i="47"/>
  <c r="P39" i="47"/>
  <c r="Q39" i="47"/>
  <c r="R39" i="47"/>
  <c r="S39" i="47"/>
  <c r="G40" i="47"/>
  <c r="H40" i="47"/>
  <c r="I40" i="47"/>
  <c r="J40" i="47"/>
  <c r="K40" i="47"/>
  <c r="L40" i="47"/>
  <c r="M40" i="47"/>
  <c r="N40" i="47"/>
  <c r="O40" i="47"/>
  <c r="P40" i="47"/>
  <c r="Q40" i="47"/>
  <c r="R40" i="47"/>
  <c r="S40" i="47"/>
  <c r="G41" i="47"/>
  <c r="H41" i="47"/>
  <c r="I41" i="47"/>
  <c r="J41" i="47"/>
  <c r="K41" i="47"/>
  <c r="L41" i="47"/>
  <c r="M41" i="47"/>
  <c r="N41" i="47"/>
  <c r="O41" i="47"/>
  <c r="P41" i="47"/>
  <c r="Q41" i="47"/>
  <c r="R41" i="47"/>
  <c r="S41" i="47"/>
  <c r="G42" i="47"/>
  <c r="H42" i="47"/>
  <c r="I42" i="47"/>
  <c r="J42" i="47"/>
  <c r="K42" i="47"/>
  <c r="L42" i="47"/>
  <c r="M42" i="47"/>
  <c r="N42" i="47"/>
  <c r="O42" i="47"/>
  <c r="P42" i="47"/>
  <c r="Q42" i="47"/>
  <c r="R42" i="47"/>
  <c r="S42" i="47"/>
  <c r="G43" i="47"/>
  <c r="H43" i="47"/>
  <c r="I43" i="47"/>
  <c r="J43" i="47"/>
  <c r="K43" i="47"/>
  <c r="L43" i="47"/>
  <c r="M43" i="47"/>
  <c r="N43" i="47"/>
  <c r="O43" i="47"/>
  <c r="P43" i="47"/>
  <c r="Q43" i="47"/>
  <c r="R43" i="47"/>
  <c r="S43" i="47"/>
  <c r="G28" i="47"/>
  <c r="H28" i="47"/>
  <c r="I28" i="47"/>
  <c r="J28" i="47"/>
  <c r="K28" i="47"/>
  <c r="L28" i="47"/>
  <c r="M28" i="47"/>
  <c r="N28" i="47"/>
  <c r="O28" i="47"/>
  <c r="P28" i="47"/>
  <c r="Q28" i="47"/>
  <c r="R28" i="47"/>
  <c r="S28" i="47"/>
  <c r="G29" i="47"/>
  <c r="H29" i="47"/>
  <c r="I29" i="47"/>
  <c r="J29" i="47"/>
  <c r="K29" i="47"/>
  <c r="L29" i="47"/>
  <c r="M29" i="47"/>
  <c r="N29" i="47"/>
  <c r="O29" i="47"/>
  <c r="P29" i="47"/>
  <c r="Q29" i="47"/>
  <c r="R29" i="47"/>
  <c r="S29" i="47"/>
  <c r="G30" i="47"/>
  <c r="H30" i="47"/>
  <c r="I30" i="47"/>
  <c r="J30" i="47"/>
  <c r="K30" i="47"/>
  <c r="L30" i="47"/>
  <c r="M30" i="47"/>
  <c r="N30" i="47"/>
  <c r="O30" i="47"/>
  <c r="P30" i="47"/>
  <c r="Q30" i="47"/>
  <c r="R30" i="47"/>
  <c r="S30" i="47"/>
  <c r="G31" i="47"/>
  <c r="H31" i="47"/>
  <c r="I31" i="47"/>
  <c r="J31" i="47"/>
  <c r="K31" i="47"/>
  <c r="L31" i="47"/>
  <c r="M31" i="47"/>
  <c r="N31" i="47"/>
  <c r="O31" i="47"/>
  <c r="P31" i="47"/>
  <c r="Q31" i="47"/>
  <c r="R31" i="47"/>
  <c r="S31" i="47"/>
  <c r="G32" i="47"/>
  <c r="H32" i="47"/>
  <c r="I32" i="47"/>
  <c r="J32" i="47"/>
  <c r="K32" i="47"/>
  <c r="L32" i="47"/>
  <c r="M32" i="47"/>
  <c r="N32" i="47"/>
  <c r="O32" i="47"/>
  <c r="P32" i="47"/>
  <c r="Q32" i="47"/>
  <c r="R32" i="47"/>
  <c r="S32" i="47"/>
  <c r="G33" i="47"/>
  <c r="H33" i="47"/>
  <c r="I33" i="47"/>
  <c r="J33" i="47"/>
  <c r="K33" i="47"/>
  <c r="L33" i="47"/>
  <c r="M33" i="47"/>
  <c r="N33" i="47"/>
  <c r="O33" i="47"/>
  <c r="P33" i="47"/>
  <c r="Q33" i="47"/>
  <c r="R33" i="47"/>
  <c r="S33" i="47"/>
  <c r="G21" i="47"/>
  <c r="H21" i="47"/>
  <c r="I21" i="47"/>
  <c r="J21" i="47"/>
  <c r="K21" i="47"/>
  <c r="L21" i="47"/>
  <c r="M21" i="47"/>
  <c r="N21" i="47"/>
  <c r="O21" i="47"/>
  <c r="P21" i="47"/>
  <c r="Q21" i="47"/>
  <c r="R21" i="47"/>
  <c r="S21" i="47"/>
  <c r="G22" i="47"/>
  <c r="H22" i="47"/>
  <c r="I22" i="47"/>
  <c r="J22" i="47"/>
  <c r="K22" i="47"/>
  <c r="L22" i="47"/>
  <c r="M22" i="47"/>
  <c r="N22" i="47"/>
  <c r="O22" i="47"/>
  <c r="P22" i="47"/>
  <c r="Q22" i="47"/>
  <c r="R22" i="47"/>
  <c r="S22" i="47"/>
  <c r="G23" i="47"/>
  <c r="H23" i="47"/>
  <c r="I23" i="47"/>
  <c r="J23" i="47"/>
  <c r="K23" i="47"/>
  <c r="L23" i="47"/>
  <c r="M23" i="47"/>
  <c r="N23" i="47"/>
  <c r="O23" i="47"/>
  <c r="P23" i="47"/>
  <c r="Q23" i="47"/>
  <c r="R23" i="47"/>
  <c r="S23" i="47"/>
  <c r="G24" i="47"/>
  <c r="H24" i="47"/>
  <c r="I24" i="47"/>
  <c r="J24" i="47"/>
  <c r="K24" i="47"/>
  <c r="L24" i="47"/>
  <c r="M24" i="47"/>
  <c r="N24" i="47"/>
  <c r="O24" i="47"/>
  <c r="P24" i="47"/>
  <c r="Q24" i="47"/>
  <c r="R24" i="47"/>
  <c r="S24" i="47"/>
  <c r="G25" i="47"/>
  <c r="H25" i="47"/>
  <c r="I25" i="47"/>
  <c r="J25" i="47"/>
  <c r="K25" i="47"/>
  <c r="L25" i="47"/>
  <c r="M25" i="47"/>
  <c r="N25" i="47"/>
  <c r="O25" i="47"/>
  <c r="P25" i="47"/>
  <c r="Q25" i="47"/>
  <c r="R25" i="47"/>
  <c r="S25" i="47"/>
  <c r="G26" i="47"/>
  <c r="H26" i="47"/>
  <c r="I26" i="47"/>
  <c r="J26" i="47"/>
  <c r="K26" i="47"/>
  <c r="L26" i="47"/>
  <c r="M26" i="47"/>
  <c r="N26" i="47"/>
  <c r="O26" i="47"/>
  <c r="P26" i="47"/>
  <c r="Q26" i="47"/>
  <c r="R26" i="47"/>
  <c r="S26" i="47"/>
  <c r="G27" i="47"/>
  <c r="H27" i="47"/>
  <c r="I27" i="47"/>
  <c r="J27" i="47"/>
  <c r="K27" i="47"/>
  <c r="L27" i="47"/>
  <c r="M27" i="47"/>
  <c r="N27" i="47"/>
  <c r="O27" i="47"/>
  <c r="P27" i="47"/>
  <c r="Q27" i="47"/>
  <c r="R27" i="47"/>
  <c r="S27" i="47"/>
  <c r="B8" i="47"/>
  <c r="B9" i="47"/>
  <c r="B7" i="47"/>
  <c r="E1" i="47"/>
  <c r="B10" i="47" l="1"/>
  <c r="A21" i="47"/>
  <c r="A22" i="47" l="1"/>
  <c r="A23" i="47"/>
  <c r="A25" i="47"/>
  <c r="A27" i="47"/>
  <c r="A29" i="47"/>
  <c r="A31" i="47"/>
  <c r="A33" i="47"/>
  <c r="A35" i="47"/>
  <c r="A37" i="47"/>
  <c r="A39" i="47"/>
  <c r="A41" i="47"/>
  <c r="A43" i="47"/>
  <c r="A45" i="47"/>
  <c r="A47" i="47"/>
  <c r="A49" i="47"/>
  <c r="A51" i="47"/>
  <c r="A53" i="47"/>
  <c r="A55" i="47"/>
  <c r="A57" i="47"/>
  <c r="A59" i="47"/>
  <c r="A61" i="47"/>
  <c r="A63" i="47"/>
  <c r="A65" i="47"/>
  <c r="A67" i="47"/>
  <c r="A69" i="47"/>
  <c r="A71" i="47"/>
  <c r="A73" i="47"/>
  <c r="A75" i="47"/>
  <c r="A77" i="47"/>
  <c r="A79" i="47"/>
  <c r="A81" i="47"/>
  <c r="A83" i="47"/>
  <c r="A85" i="47"/>
  <c r="A87" i="47"/>
  <c r="A89" i="47"/>
  <c r="A91" i="47"/>
  <c r="A93" i="47"/>
  <c r="A95" i="47"/>
  <c r="A97" i="47"/>
  <c r="A99" i="47" s="1"/>
  <c r="A24" i="47"/>
  <c r="A26" i="47"/>
  <c r="A28" i="47"/>
  <c r="A30" i="47"/>
  <c r="A32" i="47"/>
  <c r="A34" i="47"/>
  <c r="A36" i="47"/>
  <c r="A38" i="47"/>
  <c r="A40" i="47"/>
  <c r="A42" i="47"/>
  <c r="A44" i="47"/>
  <c r="A46" i="47"/>
  <c r="A48" i="47"/>
  <c r="A50" i="47"/>
  <c r="A52" i="47"/>
  <c r="A54" i="47"/>
  <c r="A56" i="47"/>
  <c r="A58" i="47"/>
  <c r="A60" i="47"/>
  <c r="A62" i="47"/>
  <c r="A64" i="47"/>
  <c r="A66" i="47"/>
  <c r="A68" i="47"/>
  <c r="A70" i="47"/>
  <c r="A72" i="47"/>
  <c r="A74" i="47"/>
  <c r="A76" i="47"/>
  <c r="A78" i="47"/>
  <c r="A80" i="47"/>
  <c r="A82" i="47"/>
  <c r="A84" i="47"/>
  <c r="A86" i="47"/>
  <c r="A88" i="47"/>
  <c r="A90" i="47"/>
  <c r="A92" i="47"/>
  <c r="A94" i="47"/>
  <c r="A96" i="47"/>
  <c r="Q134" i="44" l="1"/>
  <c r="P134" i="44"/>
  <c r="O134" i="44"/>
  <c r="N134" i="44"/>
  <c r="M134" i="44"/>
  <c r="L134" i="44"/>
  <c r="K134" i="44"/>
  <c r="J134" i="44"/>
  <c r="I134" i="44"/>
  <c r="H134" i="44"/>
  <c r="G134" i="44"/>
  <c r="F134" i="44"/>
  <c r="E134" i="44"/>
  <c r="Q133" i="44"/>
  <c r="P133" i="44"/>
  <c r="O133" i="44"/>
  <c r="N133" i="44"/>
  <c r="M133" i="44"/>
  <c r="L133" i="44"/>
  <c r="K133" i="44"/>
  <c r="J133" i="44"/>
  <c r="I133" i="44"/>
  <c r="H133" i="44"/>
  <c r="G133" i="44"/>
  <c r="F133" i="44"/>
  <c r="E133" i="44"/>
  <c r="Q132" i="44"/>
  <c r="P132" i="44"/>
  <c r="O132" i="44"/>
  <c r="N132" i="44"/>
  <c r="M132" i="44"/>
  <c r="L132" i="44"/>
  <c r="K132" i="44"/>
  <c r="J132" i="44"/>
  <c r="I132" i="44"/>
  <c r="H132" i="44"/>
  <c r="G132" i="44"/>
  <c r="F132" i="44"/>
  <c r="E132" i="44"/>
  <c r="Q131" i="44"/>
  <c r="P131" i="44"/>
  <c r="O131" i="44"/>
  <c r="N131" i="44"/>
  <c r="M131" i="44"/>
  <c r="L131" i="44"/>
  <c r="K131" i="44"/>
  <c r="J131" i="44"/>
  <c r="I131" i="44"/>
  <c r="H131" i="44"/>
  <c r="G131" i="44"/>
  <c r="F131" i="44"/>
  <c r="E131" i="44"/>
  <c r="E21" i="44" l="1"/>
  <c r="F21" i="44"/>
  <c r="G21" i="44"/>
  <c r="H21" i="44"/>
  <c r="I21" i="44"/>
  <c r="J21" i="44"/>
  <c r="K21" i="44"/>
  <c r="L21" i="44"/>
  <c r="M21" i="44"/>
  <c r="N21" i="44"/>
  <c r="O21" i="44"/>
  <c r="P21" i="44"/>
  <c r="Q21" i="44"/>
  <c r="Q150" i="44"/>
  <c r="P150" i="44"/>
  <c r="O150" i="44"/>
  <c r="N150" i="44"/>
  <c r="M150" i="44"/>
  <c r="L150" i="44"/>
  <c r="K150" i="44"/>
  <c r="J150" i="44"/>
  <c r="I150" i="44"/>
  <c r="H150" i="44"/>
  <c r="G150" i="44"/>
  <c r="F150" i="44"/>
  <c r="Q130" i="44"/>
  <c r="P130" i="44"/>
  <c r="O130" i="44"/>
  <c r="N130" i="44"/>
  <c r="M130" i="44"/>
  <c r="L130" i="44"/>
  <c r="K130" i="44"/>
  <c r="J130" i="44"/>
  <c r="I130" i="44"/>
  <c r="H130" i="44"/>
  <c r="G130" i="44"/>
  <c r="F130" i="44"/>
  <c r="Q129" i="44"/>
  <c r="P129" i="44"/>
  <c r="O129" i="44"/>
  <c r="N129" i="44"/>
  <c r="M129" i="44"/>
  <c r="L129" i="44"/>
  <c r="K129" i="44"/>
  <c r="J129" i="44"/>
  <c r="I129" i="44"/>
  <c r="H129" i="44"/>
  <c r="G129" i="44"/>
  <c r="F129" i="44"/>
  <c r="Q127" i="44"/>
  <c r="P127" i="44"/>
  <c r="O127" i="44"/>
  <c r="N127" i="44"/>
  <c r="M127" i="44"/>
  <c r="L127" i="44"/>
  <c r="K127" i="44"/>
  <c r="J127" i="44"/>
  <c r="I127" i="44"/>
  <c r="H127" i="44"/>
  <c r="G127" i="44"/>
  <c r="F127" i="44"/>
  <c r="Q126" i="44"/>
  <c r="P126" i="44"/>
  <c r="O126" i="44"/>
  <c r="N126" i="44"/>
  <c r="M126" i="44"/>
  <c r="L126" i="44"/>
  <c r="K126" i="44"/>
  <c r="J126" i="44"/>
  <c r="I126" i="44"/>
  <c r="H126" i="44"/>
  <c r="G126" i="44"/>
  <c r="F126" i="44"/>
  <c r="Q125" i="44"/>
  <c r="P125" i="44"/>
  <c r="O125" i="44"/>
  <c r="N125" i="44"/>
  <c r="M125" i="44"/>
  <c r="L125" i="44"/>
  <c r="K125" i="44"/>
  <c r="J125" i="44"/>
  <c r="I125" i="44"/>
  <c r="H125" i="44"/>
  <c r="G125" i="44"/>
  <c r="F125" i="44"/>
  <c r="Q124" i="44"/>
  <c r="P124" i="44"/>
  <c r="O124" i="44"/>
  <c r="N124" i="44"/>
  <c r="M124" i="44"/>
  <c r="L124" i="44"/>
  <c r="K124" i="44"/>
  <c r="J124" i="44"/>
  <c r="I124" i="44"/>
  <c r="H124" i="44"/>
  <c r="G124" i="44"/>
  <c r="F124" i="44"/>
  <c r="Q123" i="44"/>
  <c r="P123" i="44"/>
  <c r="O123" i="44"/>
  <c r="N123" i="44"/>
  <c r="M123" i="44"/>
  <c r="L123" i="44"/>
  <c r="K123" i="44"/>
  <c r="J123" i="44"/>
  <c r="I123" i="44"/>
  <c r="H123" i="44"/>
  <c r="G123" i="44"/>
  <c r="F123" i="44"/>
  <c r="Q122" i="44"/>
  <c r="Q135" i="44" s="1"/>
  <c r="Q138" i="44" s="1"/>
  <c r="Q145" i="44" s="1"/>
  <c r="P122" i="44"/>
  <c r="P135" i="44" s="1"/>
  <c r="O122" i="44"/>
  <c r="N122" i="44"/>
  <c r="M122" i="44"/>
  <c r="M135" i="44" s="1"/>
  <c r="L122" i="44"/>
  <c r="L135" i="44" s="1"/>
  <c r="K122" i="44"/>
  <c r="J122" i="44"/>
  <c r="J135" i="44" s="1"/>
  <c r="I122" i="44"/>
  <c r="I135" i="44" s="1"/>
  <c r="H122" i="44"/>
  <c r="H135" i="44" s="1"/>
  <c r="G122" i="44"/>
  <c r="F122" i="44"/>
  <c r="F135" i="44" s="1"/>
  <c r="E130" i="44"/>
  <c r="E129" i="44"/>
  <c r="E127" i="44"/>
  <c r="E126" i="44"/>
  <c r="E125" i="44"/>
  <c r="E123" i="44"/>
  <c r="E122" i="44"/>
  <c r="S108" i="44"/>
  <c r="R108" i="44"/>
  <c r="S98" i="44"/>
  <c r="S83" i="44"/>
  <c r="R83" i="44"/>
  <c r="S73" i="44"/>
  <c r="R73" i="44"/>
  <c r="Q119" i="44"/>
  <c r="P119" i="44"/>
  <c r="O119" i="44"/>
  <c r="N119" i="44"/>
  <c r="M119" i="44"/>
  <c r="L119" i="44"/>
  <c r="K119" i="44"/>
  <c r="J119" i="44"/>
  <c r="I119" i="44"/>
  <c r="H119" i="44"/>
  <c r="G119" i="44"/>
  <c r="F119" i="44"/>
  <c r="E119" i="44"/>
  <c r="Q104" i="44"/>
  <c r="P104" i="44"/>
  <c r="O104" i="44"/>
  <c r="N104" i="44"/>
  <c r="M104" i="44"/>
  <c r="L104" i="44"/>
  <c r="K104" i="44"/>
  <c r="J104" i="44"/>
  <c r="I104" i="44"/>
  <c r="H104" i="44"/>
  <c r="G104" i="44"/>
  <c r="F104" i="44"/>
  <c r="E104" i="44"/>
  <c r="Q94" i="44"/>
  <c r="P94" i="44"/>
  <c r="O94" i="44"/>
  <c r="N94" i="44"/>
  <c r="M94" i="44"/>
  <c r="L94" i="44"/>
  <c r="K94" i="44"/>
  <c r="J94" i="44"/>
  <c r="I94" i="44"/>
  <c r="H94" i="44"/>
  <c r="G94" i="44"/>
  <c r="F94" i="44"/>
  <c r="E94" i="44"/>
  <c r="Q79" i="44"/>
  <c r="P79" i="44"/>
  <c r="O79" i="44"/>
  <c r="N79" i="44"/>
  <c r="M79" i="44"/>
  <c r="L79" i="44"/>
  <c r="K79" i="44"/>
  <c r="J79" i="44"/>
  <c r="I79" i="44"/>
  <c r="H79" i="44"/>
  <c r="G79" i="44"/>
  <c r="F79" i="44"/>
  <c r="E79" i="44"/>
  <c r="Q68" i="44"/>
  <c r="P68" i="44"/>
  <c r="O68" i="44"/>
  <c r="N68" i="44"/>
  <c r="M68" i="44"/>
  <c r="L68" i="44"/>
  <c r="K68" i="44"/>
  <c r="J68" i="44"/>
  <c r="I68" i="44"/>
  <c r="H68" i="44"/>
  <c r="G68" i="44"/>
  <c r="F68" i="44"/>
  <c r="E68" i="44"/>
  <c r="Q59" i="44"/>
  <c r="P59" i="44"/>
  <c r="O59" i="44"/>
  <c r="N59" i="44"/>
  <c r="M59" i="44"/>
  <c r="L59" i="44"/>
  <c r="K59" i="44"/>
  <c r="J59" i="44"/>
  <c r="I59" i="44"/>
  <c r="H59" i="44"/>
  <c r="G59" i="44"/>
  <c r="F59" i="44"/>
  <c r="E59" i="44"/>
  <c r="Q43" i="44"/>
  <c r="P43" i="44"/>
  <c r="O43" i="44"/>
  <c r="N43" i="44"/>
  <c r="M43" i="44"/>
  <c r="L43" i="44"/>
  <c r="K43" i="44"/>
  <c r="J43" i="44"/>
  <c r="I43" i="44"/>
  <c r="H43" i="44"/>
  <c r="G43" i="44"/>
  <c r="F43" i="44"/>
  <c r="E43" i="44"/>
  <c r="Q30" i="44"/>
  <c r="P30" i="44"/>
  <c r="O30" i="44"/>
  <c r="N30" i="44"/>
  <c r="M30" i="44"/>
  <c r="L30" i="44"/>
  <c r="K30" i="44"/>
  <c r="J30" i="44"/>
  <c r="I30" i="44"/>
  <c r="H30" i="44"/>
  <c r="G30" i="44"/>
  <c r="F30" i="44"/>
  <c r="E30" i="44"/>
  <c r="S34" i="44"/>
  <c r="R34" i="44"/>
  <c r="S15" i="44"/>
  <c r="R15" i="44"/>
  <c r="S25" i="44"/>
  <c r="R25" i="44"/>
  <c r="P138" i="44" l="1"/>
  <c r="P145" i="44" s="1"/>
  <c r="Q148" i="44"/>
  <c r="I138" i="44"/>
  <c r="I145" i="44" s="1"/>
  <c r="J148" i="44"/>
  <c r="H138" i="44"/>
  <c r="H145" i="44" s="1"/>
  <c r="I148" i="44"/>
  <c r="L138" i="44"/>
  <c r="L145" i="44" s="1"/>
  <c r="M148" i="44"/>
  <c r="M138" i="44"/>
  <c r="M145" i="44" s="1"/>
  <c r="N148" i="44"/>
  <c r="F138" i="44"/>
  <c r="F153" i="44" s="1"/>
  <c r="G148" i="44"/>
  <c r="J138" i="44"/>
  <c r="J145" i="44" s="1"/>
  <c r="K148" i="44"/>
  <c r="N135" i="44"/>
  <c r="F145" i="44"/>
  <c r="H153" i="44"/>
  <c r="I153" i="44"/>
  <c r="M153" i="44"/>
  <c r="Q153" i="44"/>
  <c r="S150" i="44"/>
  <c r="P153" i="44"/>
  <c r="J153" i="44"/>
  <c r="R126" i="44"/>
  <c r="R128" i="44"/>
  <c r="R130" i="44"/>
  <c r="R132" i="44"/>
  <c r="R134" i="44"/>
  <c r="S122" i="44"/>
  <c r="S124" i="44"/>
  <c r="S126" i="44"/>
  <c r="S128" i="44"/>
  <c r="S130" i="44"/>
  <c r="S132" i="44"/>
  <c r="S134" i="44"/>
  <c r="G135" i="44"/>
  <c r="K135" i="44"/>
  <c r="O135" i="44"/>
  <c r="S123" i="44"/>
  <c r="R123" i="44"/>
  <c r="S125" i="44"/>
  <c r="R125" i="44"/>
  <c r="S127" i="44"/>
  <c r="R127" i="44"/>
  <c r="S129" i="44"/>
  <c r="R129" i="44"/>
  <c r="S131" i="44"/>
  <c r="R131" i="44"/>
  <c r="S133" i="44"/>
  <c r="R133" i="44"/>
  <c r="R122" i="44"/>
  <c r="R92" i="44"/>
  <c r="S92" i="44"/>
  <c r="L153" i="44" l="1"/>
  <c r="O138" i="44"/>
  <c r="O153" i="44" s="1"/>
  <c r="P148" i="44"/>
  <c r="N138" i="44"/>
  <c r="N153" i="44" s="1"/>
  <c r="O148" i="44"/>
  <c r="K138" i="44"/>
  <c r="K153" i="44" s="1"/>
  <c r="L148" i="44"/>
  <c r="G138" i="44"/>
  <c r="G153" i="44" s="1"/>
  <c r="H148" i="44"/>
  <c r="O145" i="44"/>
  <c r="S77" i="44"/>
  <c r="R77" i="44"/>
  <c r="G145" i="44" l="1"/>
  <c r="K145" i="44"/>
  <c r="N145" i="44"/>
  <c r="R102" i="44"/>
  <c r="R93" i="44"/>
  <c r="R67" i="44"/>
  <c r="R66" i="44"/>
  <c r="R58" i="44"/>
  <c r="R57" i="44"/>
  <c r="R40" i="44"/>
  <c r="R19" i="44"/>
  <c r="S33" i="44"/>
  <c r="S37" i="44"/>
  <c r="R33" i="44"/>
  <c r="R37" i="44"/>
  <c r="S67" i="44"/>
  <c r="S58" i="44"/>
  <c r="S102" i="44" l="1"/>
  <c r="S66" i="44"/>
  <c r="S118" i="44" l="1"/>
  <c r="R118" i="44"/>
  <c r="R117" i="44"/>
  <c r="R116" i="44"/>
  <c r="S41" i="44" l="1"/>
  <c r="R41" i="44"/>
  <c r="S93" i="44" l="1"/>
  <c r="S57" i="44"/>
  <c r="S40" i="44"/>
  <c r="S19" i="44"/>
  <c r="S117" i="44" l="1"/>
  <c r="S116" i="44"/>
  <c r="S103" i="44"/>
  <c r="R103" i="44"/>
  <c r="O86" i="44" l="1"/>
  <c r="P86" i="44"/>
  <c r="Q86" i="44"/>
  <c r="N86" i="44"/>
  <c r="R78" i="44" l="1"/>
  <c r="S78" i="44"/>
  <c r="S20" i="44"/>
  <c r="R20" i="44"/>
  <c r="R29" i="44"/>
  <c r="S29" i="44"/>
  <c r="S42" i="44"/>
  <c r="R42" i="44"/>
  <c r="F174" i="44" l="1"/>
  <c r="F173" i="44"/>
  <c r="F172" i="44"/>
  <c r="D172" i="44"/>
  <c r="C171" i="44"/>
  <c r="C172" i="44" s="1"/>
  <c r="L165" i="44"/>
  <c r="L167" i="44" s="1"/>
  <c r="E124" i="44"/>
  <c r="M86" i="44"/>
  <c r="L86" i="44"/>
  <c r="K86" i="44"/>
  <c r="J86" i="44"/>
  <c r="I86" i="44"/>
  <c r="Q50" i="44"/>
  <c r="P50" i="44"/>
  <c r="O50" i="44"/>
  <c r="N50" i="44"/>
  <c r="M50" i="44"/>
  <c r="L50" i="44"/>
  <c r="K50" i="44"/>
  <c r="J50" i="44"/>
  <c r="I50" i="44"/>
  <c r="E135" i="44" l="1"/>
  <c r="E138" i="44" s="1"/>
  <c r="R124" i="44"/>
  <c r="S76" i="44"/>
  <c r="S27" i="44"/>
  <c r="R28" i="44"/>
  <c r="S36" i="44"/>
  <c r="G50" i="44"/>
  <c r="S47" i="44"/>
  <c r="R48" i="44"/>
  <c r="R54" i="44"/>
  <c r="S65" i="44"/>
  <c r="H86" i="44"/>
  <c r="S85" i="44"/>
  <c r="S91" i="44"/>
  <c r="S100" i="44"/>
  <c r="S101" i="44"/>
  <c r="S110" i="44"/>
  <c r="R111" i="44"/>
  <c r="S114" i="44"/>
  <c r="R115" i="44"/>
  <c r="S28" i="44"/>
  <c r="S38" i="44"/>
  <c r="S48" i="44"/>
  <c r="S54" i="44"/>
  <c r="S62" i="44"/>
  <c r="E86" i="44"/>
  <c r="S111" i="44"/>
  <c r="S115" i="44"/>
  <c r="R24" i="44"/>
  <c r="H50" i="44"/>
  <c r="R49" i="44"/>
  <c r="R55" i="44"/>
  <c r="R63" i="44"/>
  <c r="R72" i="44"/>
  <c r="R74" i="44"/>
  <c r="R89" i="44"/>
  <c r="S16" i="44"/>
  <c r="R26" i="44"/>
  <c r="E50" i="44"/>
  <c r="S49" i="44"/>
  <c r="S55" i="44"/>
  <c r="R56" i="44"/>
  <c r="S63" i="44"/>
  <c r="R64" i="44"/>
  <c r="S74" i="44"/>
  <c r="R75" i="44"/>
  <c r="S82" i="44"/>
  <c r="R84" i="44"/>
  <c r="S89" i="44"/>
  <c r="R90" i="44"/>
  <c r="S97" i="44"/>
  <c r="R99" i="44"/>
  <c r="S112" i="44"/>
  <c r="R113" i="44"/>
  <c r="R137" i="44"/>
  <c r="S26" i="44"/>
  <c r="R27" i="44"/>
  <c r="S35" i="44"/>
  <c r="R36" i="44"/>
  <c r="F50" i="44"/>
  <c r="R47" i="44"/>
  <c r="S56" i="44"/>
  <c r="S64" i="44"/>
  <c r="R65" i="44"/>
  <c r="S75" i="44"/>
  <c r="R76" i="44"/>
  <c r="G86" i="44"/>
  <c r="S84" i="44"/>
  <c r="R85" i="44"/>
  <c r="S90" i="44"/>
  <c r="R91" i="44"/>
  <c r="S99" i="44"/>
  <c r="R100" i="44"/>
  <c r="R101" i="44"/>
  <c r="S109" i="44"/>
  <c r="R110" i="44"/>
  <c r="S113" i="44"/>
  <c r="R114" i="44"/>
  <c r="S137" i="44"/>
  <c r="S147" i="44"/>
  <c r="G172" i="44"/>
  <c r="H172" i="44" s="1"/>
  <c r="S18" i="44"/>
  <c r="S39" i="44"/>
  <c r="G165" i="44"/>
  <c r="G167" i="44" s="1"/>
  <c r="H165" i="44"/>
  <c r="H167" i="44" s="1"/>
  <c r="N165" i="44"/>
  <c r="N167" i="44" s="1"/>
  <c r="F86" i="44"/>
  <c r="O165" i="44"/>
  <c r="O167" i="44" s="1"/>
  <c r="J165" i="44"/>
  <c r="J167" i="44" s="1"/>
  <c r="S53" i="44"/>
  <c r="S17" i="44"/>
  <c r="S107" i="44"/>
  <c r="R109" i="44"/>
  <c r="S144" i="44"/>
  <c r="R14" i="44"/>
  <c r="R35" i="44"/>
  <c r="R17" i="44"/>
  <c r="R38" i="44"/>
  <c r="S72" i="44"/>
  <c r="R16" i="44"/>
  <c r="S46" i="44"/>
  <c r="S14" i="44"/>
  <c r="R18" i="44"/>
  <c r="S24" i="44"/>
  <c r="R39" i="44"/>
  <c r="R82" i="44"/>
  <c r="R97" i="44"/>
  <c r="Q165" i="44"/>
  <c r="Q167" i="44" s="1"/>
  <c r="M165" i="44"/>
  <c r="M167" i="44" s="1"/>
  <c r="I165" i="44"/>
  <c r="I167" i="44" s="1"/>
  <c r="D165" i="44"/>
  <c r="F165" i="44"/>
  <c r="K165" i="44"/>
  <c r="K167" i="44" s="1"/>
  <c r="P165" i="44"/>
  <c r="P167" i="44" s="1"/>
  <c r="C173" i="44"/>
  <c r="R46" i="44"/>
  <c r="R53" i="44"/>
  <c r="R62" i="44"/>
  <c r="R107" i="44"/>
  <c r="R112" i="44"/>
  <c r="S21" i="44" l="1"/>
  <c r="R21" i="44"/>
  <c r="R104" i="44"/>
  <c r="S79" i="44"/>
  <c r="R43" i="44"/>
  <c r="R119" i="44"/>
  <c r="S59" i="44"/>
  <c r="S119" i="44"/>
  <c r="S104" i="44"/>
  <c r="R68" i="44"/>
  <c r="S43" i="44"/>
  <c r="R79" i="44"/>
  <c r="R59" i="44"/>
  <c r="S94" i="44"/>
  <c r="R30" i="44"/>
  <c r="S68" i="44"/>
  <c r="S30" i="44"/>
  <c r="R94" i="44"/>
  <c r="R50" i="44"/>
  <c r="S50" i="44"/>
  <c r="R86" i="44"/>
  <c r="S86" i="44"/>
  <c r="S165" i="44"/>
  <c r="F167" i="44"/>
  <c r="S167" i="44" s="1"/>
  <c r="R135" i="44" l="1"/>
  <c r="S135" i="44"/>
  <c r="R138" i="44" l="1"/>
  <c r="R153" i="44" s="1"/>
  <c r="S145" i="44"/>
  <c r="S148" i="44"/>
  <c r="S138" i="44" l="1"/>
  <c r="S153"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Daws</author>
  </authors>
  <commentList>
    <comment ref="C171" authorId="0" shapeId="0" xr:uid="{00000000-0006-0000-0000-000001000000}">
      <text>
        <r>
          <rPr>
            <b/>
            <sz val="8"/>
            <color indexed="81"/>
            <rFont val="Tahoma"/>
            <family val="2"/>
          </rPr>
          <t>Lisa Daws:</t>
        </r>
        <r>
          <rPr>
            <sz val="8"/>
            <color indexed="81"/>
            <rFont val="Tahoma"/>
            <family val="2"/>
          </rPr>
          <t xml:space="preserve">
Gets filename (includes path)</t>
        </r>
      </text>
    </comment>
    <comment ref="C172" authorId="0" shapeId="0" xr:uid="{00000000-0006-0000-0000-000002000000}">
      <text>
        <r>
          <rPr>
            <b/>
            <sz val="8"/>
            <color indexed="81"/>
            <rFont val="Tahoma"/>
            <family val="2"/>
          </rPr>
          <t>Lisa Daws:</t>
        </r>
        <r>
          <rPr>
            <sz val="8"/>
            <color indexed="81"/>
            <rFont val="Tahoma"/>
            <family val="2"/>
          </rPr>
          <t xml:space="preserve">
Used to find file name</t>
        </r>
      </text>
    </comment>
    <comment ref="D172" authorId="0" shapeId="0" xr:uid="{00000000-0006-0000-0000-000003000000}">
      <text>
        <r>
          <rPr>
            <b/>
            <sz val="8"/>
            <color indexed="81"/>
            <rFont val="Tahoma"/>
            <family val="2"/>
          </rPr>
          <t>Lisa Daws:</t>
        </r>
        <r>
          <rPr>
            <sz val="8"/>
            <color indexed="81"/>
            <rFont val="Tahoma"/>
            <family val="2"/>
          </rPr>
          <t xml:space="preserve">
Determines month text for filename.</t>
        </r>
      </text>
    </comment>
    <comment ref="F172" authorId="0" shapeId="0" xr:uid="{00000000-0006-0000-0000-000004000000}">
      <text>
        <r>
          <rPr>
            <b/>
            <sz val="8"/>
            <color indexed="81"/>
            <rFont val="Tahoma"/>
            <family val="2"/>
          </rPr>
          <t>Lisa Daws:</t>
        </r>
        <r>
          <rPr>
            <sz val="8"/>
            <color indexed="81"/>
            <rFont val="Tahoma"/>
            <family val="2"/>
          </rPr>
          <t xml:space="preserve">
Evaluates to see if exact for their filename.</t>
        </r>
      </text>
    </comment>
    <comment ref="G172" authorId="0" shapeId="0" xr:uid="{00000000-0006-0000-0000-000005000000}">
      <text>
        <r>
          <rPr>
            <b/>
            <sz val="8"/>
            <color indexed="81"/>
            <rFont val="Tahoma"/>
            <family val="2"/>
          </rPr>
          <t>Lisa Daws:</t>
        </r>
        <r>
          <rPr>
            <sz val="8"/>
            <color indexed="81"/>
            <rFont val="Tahoma"/>
            <family val="2"/>
          </rPr>
          <t xml:space="preserve">
Evaluates for their filename plus our date entry.</t>
        </r>
      </text>
    </comment>
    <comment ref="C173" authorId="0" shapeId="0" xr:uid="{00000000-0006-0000-0000-000006000000}">
      <text>
        <r>
          <rPr>
            <b/>
            <sz val="8"/>
            <color indexed="81"/>
            <rFont val="Tahoma"/>
            <family val="2"/>
          </rPr>
          <t>Lisa Daws:</t>
        </r>
        <r>
          <rPr>
            <sz val="8"/>
            <color indexed="81"/>
            <rFont val="Tahoma"/>
            <family val="2"/>
          </rPr>
          <t xml:space="preserve">
Used to find filename.</t>
        </r>
      </text>
    </comment>
    <comment ref="F173" authorId="0" shapeId="0" xr:uid="{00000000-0006-0000-0000-000007000000}">
      <text>
        <r>
          <rPr>
            <b/>
            <sz val="8"/>
            <color indexed="81"/>
            <rFont val="Tahoma"/>
            <family val="2"/>
          </rPr>
          <t>Lisa Daws:</t>
        </r>
        <r>
          <rPr>
            <sz val="8"/>
            <color indexed="81"/>
            <rFont val="Tahoma"/>
            <family val="2"/>
          </rPr>
          <t xml:space="preserve">
Used in evaluating our date addendum to the filename to conditionally hide if correct.</t>
        </r>
      </text>
    </comment>
  </commentList>
</comments>
</file>

<file path=xl/sharedStrings.xml><?xml version="1.0" encoding="utf-8"?>
<sst xmlns="http://schemas.openxmlformats.org/spreadsheetml/2006/main" count="811" uniqueCount="318">
  <si>
    <t>EXPENDITURES</t>
  </si>
  <si>
    <t>Court Costs</t>
  </si>
  <si>
    <t>Service Charges</t>
  </si>
  <si>
    <t>Notes:</t>
  </si>
  <si>
    <t>Cash</t>
  </si>
  <si>
    <t>Forfeitures (Estreatures)</t>
  </si>
  <si>
    <t>FOR CCOC USE ONLY</t>
  </si>
  <si>
    <t xml:space="preserve">Local Court Revenue Sub-Total = </t>
  </si>
  <si>
    <t xml:space="preserve">Payment Amount DUE to the State Trust Fund = </t>
  </si>
  <si>
    <t>Make sure you indicate cash or accrual basis in the box at the top of the report.</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</si>
  <si>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</si>
  <si>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</si>
  <si>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</si>
  <si>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</si>
  <si>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</si>
  <si>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</si>
  <si>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</si>
  <si>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</si>
  <si>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</si>
  <si>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</si>
  <si>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</si>
  <si>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</si>
  <si>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</si>
  <si>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</si>
  <si>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</si>
  <si>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</si>
  <si>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</si>
  <si>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</si>
  <si>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</si>
  <si>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</si>
  <si>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</si>
  <si>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</si>
  <si>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</si>
  <si>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</si>
  <si>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</si>
  <si>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</si>
  <si>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</si>
  <si>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</si>
  <si>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</si>
  <si>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</si>
  <si>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</si>
  <si>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</si>
  <si>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</si>
  <si>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</si>
  <si>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</si>
  <si>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</si>
  <si>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</si>
  <si>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</si>
  <si>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</si>
  <si>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</si>
  <si>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</si>
  <si>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</si>
  <si>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</si>
  <si>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</si>
  <si>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</si>
  <si>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</si>
  <si>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</si>
  <si>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</si>
  <si>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</si>
  <si>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</si>
  <si>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</si>
  <si>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</si>
  <si>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</si>
  <si>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</si>
  <si>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</si>
  <si>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</si>
  <si>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</si>
  <si>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</si>
  <si>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</si>
  <si>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</si>
  <si>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</si>
  <si>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</si>
  <si>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</si>
  <si>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</si>
  <si>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</si>
  <si>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</si>
  <si>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</si>
  <si>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</si>
  <si>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</si>
  <si>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</si>
  <si>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</si>
  <si>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</si>
  <si>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</si>
  <si>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</si>
  <si>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</si>
  <si>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$80.00 Filing Fee per SB 1512</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</si>
  <si>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</si>
  <si>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</si>
  <si>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</si>
  <si>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</si>
  <si>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</si>
  <si>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</si>
  <si>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</si>
  <si>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</si>
  <si>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</si>
  <si>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</si>
  <si>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</si>
  <si>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</si>
  <si>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</si>
  <si>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</si>
  <si>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</si>
  <si>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</si>
  <si>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</si>
  <si>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</si>
  <si>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</si>
  <si>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</si>
  <si>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</si>
  <si>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</si>
  <si>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</si>
  <si>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</si>
  <si>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</si>
  <si>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</si>
  <si>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</si>
  <si>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</si>
  <si>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</si>
  <si>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Actual revenues and expenditures can be reported on a cash or accrual basis.</t>
  </si>
  <si>
    <t>A11</t>
  </si>
  <si>
    <t>A10</t>
  </si>
  <si>
    <t xml:space="preserve">These sections are not to include the $80.00 collected on filing fees maintained by the Clerk. </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</si>
  <si>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</si>
  <si>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</si>
  <si>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</si>
  <si>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</si>
  <si>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</si>
  <si>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</si>
  <si>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</si>
  <si>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</si>
  <si>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</si>
  <si>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Balances are derived from the Original Budget revenue projections submitted by each Clerk.</t>
  </si>
  <si>
    <t>This is the Estimated Excess Annual Revenues collected for each of the months that equate to more than 1/12th of the CCOC Annual Budget. Each month's 1/12th Estimated Excess will calculate the amount that the previous month's collections are greater than 1/12th of the Annual Budget less juror funding.</t>
  </si>
  <si>
    <t>NET (Revenues - Expenditures)</t>
  </si>
  <si>
    <t>The current CCOC Budget Authority/ Court Related Expenditures was approved by the Budget Committee on 08/23/2017 and the Executive Council on 08/31/2017. This authority does not include any funding related to Juror Management.</t>
  </si>
  <si>
    <t>These sections are not to include the 10% of court-related fines collected by the clerk that were previously held in the Clerk's Public Records Modernization Trust Fund that were redirected into the CCOC Fines and Forefeiture Trust Fund with the passage of SB 2506 June 2017.</t>
  </si>
  <si>
    <t>These lines should be used for fines and fees that were redirected with the passage of SB 2506 in June 2017. They are being tracked separately to aid in future forecasting of revenues.</t>
  </si>
  <si>
    <t>Court-related Expenditures are not to include those related to Jury expenditures that are tracked on the Jury Management Actual Expenditures Report.</t>
  </si>
  <si>
    <t>This line is to track the 10% of court-related fines collected by the clerk that were previously held in the Clerk's Public Records Modernization Trust Fund that were redirected into the CCOC Fines and Forefeiture Trust Fund with the passage of SB 2506 June 2017. This is to facilitate Revenue projection needs going forward.</t>
  </si>
  <si>
    <t>OrganizationID</t>
  </si>
  <si>
    <t>OrganizationTypeID</t>
  </si>
  <si>
    <t>OrgName1</t>
  </si>
  <si>
    <t>OrgName2</t>
  </si>
  <si>
    <t>OrgName3</t>
  </si>
  <si>
    <t>Miami-Dade</t>
  </si>
  <si>
    <t>St Johns</t>
  </si>
  <si>
    <t>Saint Johns</t>
  </si>
  <si>
    <t>St Lucie</t>
  </si>
  <si>
    <t>Saint Lucie</t>
  </si>
  <si>
    <t>Version Number</t>
  </si>
  <si>
    <t>Report Month</t>
  </si>
  <si>
    <r>
      <t>Fines</t>
    </r>
    <r>
      <rPr>
        <vertAlign val="superscript"/>
        <sz val="11"/>
        <rFont val="Franklin Gothic Book"/>
        <family val="2"/>
        <scheme val="minor"/>
      </rPr>
      <t>4</t>
    </r>
  </si>
  <si>
    <r>
      <t>Redirected 10% Fines</t>
    </r>
    <r>
      <rPr>
        <vertAlign val="superscript"/>
        <sz val="11"/>
        <rFont val="Franklin Gothic Book"/>
        <family val="2"/>
        <scheme val="minor"/>
      </rPr>
      <t>5</t>
    </r>
  </si>
  <si>
    <r>
      <t>Filing Fees</t>
    </r>
    <r>
      <rPr>
        <vertAlign val="superscript"/>
        <sz val="11"/>
        <rFont val="Franklin Gothic Book"/>
        <family val="2"/>
        <scheme val="minor"/>
      </rPr>
      <t>6</t>
    </r>
  </si>
  <si>
    <r>
      <t>SB 2506 - Appeals,</t>
    </r>
    <r>
      <rPr>
        <sz val="8"/>
        <rFont val="Franklin Gothic Book"/>
        <family val="2"/>
        <scheme val="minor"/>
      </rPr>
      <t xml:space="preserve"> 28.241(2)</t>
    </r>
    <r>
      <rPr>
        <vertAlign val="superscript"/>
        <sz val="11"/>
        <rFont val="Franklin Gothic Book"/>
        <family val="2"/>
        <scheme val="minor"/>
      </rPr>
      <t>7</t>
    </r>
  </si>
  <si>
    <r>
      <t>SB 2506 - Adjudication Withheld,</t>
    </r>
    <r>
      <rPr>
        <sz val="8"/>
        <rFont val="Franklin Gothic Book"/>
        <family val="2"/>
        <scheme val="minor"/>
      </rPr>
      <t xml:space="preserve"> 775.083(1)(g)</t>
    </r>
    <r>
      <rPr>
        <vertAlign val="superscript"/>
        <sz val="11"/>
        <rFont val="Franklin Gothic Book"/>
        <family val="2"/>
        <scheme val="minor"/>
      </rPr>
      <t>7</t>
    </r>
  </si>
  <si>
    <r>
      <t>SB 2506 - Counter Claims General,</t>
    </r>
    <r>
      <rPr>
        <sz val="8"/>
        <rFont val="Franklin Gothic Book"/>
        <family val="2"/>
        <scheme val="minor"/>
      </rPr>
      <t xml:space="preserve"> 28.241(1)(c)1.</t>
    </r>
    <r>
      <rPr>
        <vertAlign val="superscript"/>
        <sz val="11"/>
        <rFont val="Franklin Gothic Book"/>
        <family val="2"/>
        <scheme val="minor"/>
      </rPr>
      <t>7</t>
    </r>
  </si>
  <si>
    <r>
      <t>SB 2506 - Counter Claims Foreclosure,</t>
    </r>
    <r>
      <rPr>
        <sz val="8"/>
        <rFont val="Franklin Gothic Book"/>
        <family val="2"/>
        <scheme val="minor"/>
      </rPr>
      <t xml:space="preserve"> 28.241(1)(c)2.</t>
    </r>
    <r>
      <rPr>
        <vertAlign val="superscript"/>
        <sz val="11"/>
        <rFont val="Franklin Gothic Book"/>
        <family val="2"/>
        <scheme val="minor"/>
      </rPr>
      <t>7</t>
    </r>
  </si>
  <si>
    <r>
      <t xml:space="preserve">Payment Amount Above </t>
    </r>
    <r>
      <rPr>
        <sz val="11"/>
        <color indexed="10"/>
        <rFont val="Franklin Gothic Book"/>
        <family val="2"/>
        <scheme val="minor"/>
      </rPr>
      <t>(Below)</t>
    </r>
    <r>
      <rPr>
        <sz val="11"/>
        <rFont val="Franklin Gothic Book"/>
        <family val="2"/>
        <scheme val="minor"/>
      </rPr>
      <t xml:space="preserve"> What is Due to Trust Fund = </t>
    </r>
  </si>
  <si>
    <r>
      <t xml:space="preserve">The payment </t>
    </r>
    <r>
      <rPr>
        <b/>
        <sz val="10"/>
        <rFont val="Franklin Gothic Book"/>
        <family val="2"/>
        <scheme val="minor"/>
      </rPr>
      <t>FROM</t>
    </r>
    <r>
      <rPr>
        <sz val="10"/>
        <rFont val="Franklin Gothic Book"/>
        <family val="2"/>
        <scheme val="minor"/>
      </rPr>
      <t xml:space="preserve"> the Clerks' Trust Fund represents the amount the Clerk is estimated to receive from the Clerks' Trust Fund annually. The amount of dollars received from the Department of Revenue should be reported on this row by month. </t>
    </r>
  </si>
  <si>
    <r>
      <t xml:space="preserve">The payment </t>
    </r>
    <r>
      <rPr>
        <b/>
        <sz val="10"/>
        <rFont val="Franklin Gothic Book"/>
        <family val="2"/>
        <scheme val="minor"/>
      </rPr>
      <t>TO</t>
    </r>
    <r>
      <rPr>
        <sz val="10"/>
        <rFont val="Franklin Gothic Book"/>
        <family val="2"/>
        <scheme val="minor"/>
      </rPr>
      <t xml:space="preserve"> the Clerks' Trust Fund represents the amount sent to the Clerks' Trust Fund each month, as established using the methodology in section 28.37 F.S. </t>
    </r>
  </si>
  <si>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</si>
  <si>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</si>
  <si>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</si>
  <si>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</si>
  <si>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</si>
  <si>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</si>
  <si>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</si>
  <si>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</si>
  <si>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</si>
  <si>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</si>
  <si>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</si>
  <si>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</si>
  <si>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</si>
  <si>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</si>
  <si>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</si>
  <si>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</si>
  <si>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RptProjCF</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</si>
  <si>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</si>
  <si>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</si>
  <si>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</si>
  <si>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</si>
  <si>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</si>
  <si>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</si>
  <si>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</si>
  <si>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</si>
  <si>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</si>
  <si>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</si>
  <si>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</si>
  <si>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</si>
  <si>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</si>
  <si>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</si>
  <si>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</si>
  <si>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</si>
  <si>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</si>
  <si>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</si>
  <si>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</si>
  <si>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</si>
  <si>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</si>
  <si>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</si>
  <si>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</si>
  <si>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</si>
  <si>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</si>
  <si>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</si>
  <si>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</si>
  <si>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</si>
  <si>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Fines4</t>
  </si>
  <si>
    <t>Redirected 10% Fines5</t>
  </si>
  <si>
    <t>Filing Fees6</t>
  </si>
  <si>
    <t>SB 2506 - Appeals, 28.241(2)7</t>
  </si>
  <si>
    <t>SB 2506 - Adjudication Withheld, 775.083(1)(g)7</t>
  </si>
  <si>
    <t>SB 2506 - Counter Claims General, 28.241(1)(c)1.7</t>
  </si>
  <si>
    <t>SB 2506 - Counter Claims Foreclosure, 28.241(1)(c)2.7</t>
  </si>
  <si>
    <t>Payments FROM the Clerks' Trust Fund 9</t>
  </si>
  <si>
    <t>Court Related Expenditures 1, 10</t>
  </si>
  <si>
    <t>Payments TO the Clerks' Trust Fund 11</t>
  </si>
  <si>
    <t>D8</t>
  </si>
  <si>
    <t>PaymentFROMTrustFund</t>
  </si>
  <si>
    <t>PaymentTOTrustFund</t>
  </si>
  <si>
    <t>D136</t>
  </si>
  <si>
    <t>D145</t>
  </si>
  <si>
    <t>SepCircCrimFines</t>
  </si>
  <si>
    <t>SepCircCrim10%</t>
  </si>
  <si>
    <t>SepCircCrimFilingFee</t>
  </si>
  <si>
    <t>SepCircCrimSvcChg</t>
  </si>
  <si>
    <t>SepCircCrimCtCost</t>
  </si>
  <si>
    <t>SepCtyCrimFines</t>
  </si>
  <si>
    <t>SepCtyCrim10%</t>
  </si>
  <si>
    <t>SepCtyCrimFilingFee</t>
  </si>
  <si>
    <t>SepCtyCrimSvcChg</t>
  </si>
  <si>
    <t>SepCtyCrimCtCost</t>
  </si>
  <si>
    <t>SepCircCivFines</t>
  </si>
  <si>
    <t>SepCircCiv10%</t>
  </si>
  <si>
    <t>SepCircCivFilingFee</t>
  </si>
  <si>
    <t>SepCircCivSvcChg</t>
  </si>
  <si>
    <t>SepCircCivCtCost</t>
  </si>
  <si>
    <t>SepCircCiv$80</t>
  </si>
  <si>
    <t>SepCircCivReopen</t>
  </si>
  <si>
    <t>SepCtyCivFilingFee</t>
  </si>
  <si>
    <t>SepCtyCivSvcChg</t>
  </si>
  <si>
    <t>SepCtyCiv$80</t>
  </si>
  <si>
    <t>SepCtyCivReopen</t>
  </si>
  <si>
    <t>SepProbateFilingFee</t>
  </si>
  <si>
    <t>SepProbateSvcChg</t>
  </si>
  <si>
    <t>SepProbate$80</t>
  </si>
  <si>
    <t>SepProbateReopen</t>
  </si>
  <si>
    <t>SepFamilyFilingFee</t>
  </si>
  <si>
    <t>SepFamilySvcChg</t>
  </si>
  <si>
    <t>SepFamily$80</t>
  </si>
  <si>
    <t>SepFamilyReopen</t>
  </si>
  <si>
    <t>SepCrimTrafFines</t>
  </si>
  <si>
    <t>SepCrimTraf10%</t>
  </si>
  <si>
    <t>SepCrimTrafFilingFee</t>
  </si>
  <si>
    <t>SepCrimTrafSvcChg</t>
  </si>
  <si>
    <t>SepCrimTrafCtCosts</t>
  </si>
  <si>
    <t>SepCivTrafFines</t>
  </si>
  <si>
    <t>SepCivTraf10%</t>
  </si>
  <si>
    <t>SepCivTrafSvcChg</t>
  </si>
  <si>
    <t>SepCivTrafCtCosts</t>
  </si>
  <si>
    <t>SepJuvDepFilingFee</t>
  </si>
  <si>
    <t>SepJuvDepSvcChg</t>
  </si>
  <si>
    <t>SepJuvDep$80</t>
  </si>
  <si>
    <t>SepJuvDelFines</t>
  </si>
  <si>
    <t>SepJuvDel10%</t>
  </si>
  <si>
    <t>SepJuvDelFilingFee</t>
  </si>
  <si>
    <t>SepJuvDelSvcChg</t>
  </si>
  <si>
    <t>SepJuvDelCtCost</t>
  </si>
  <si>
    <t>SepOtherRevFine</t>
  </si>
  <si>
    <t>SepOtherRev10%</t>
  </si>
  <si>
    <t>SepOtherRevForf</t>
  </si>
  <si>
    <t>SepOtherRevFilingFee</t>
  </si>
  <si>
    <t>SepOtherRevSvcChg</t>
  </si>
  <si>
    <t>SepOtherRevInterest</t>
  </si>
  <si>
    <t>SepOtherRevCtCost</t>
  </si>
  <si>
    <t>SepOtherRev$80</t>
  </si>
  <si>
    <t>SepOtherRevReopen</t>
  </si>
  <si>
    <t>NumDataTables:</t>
  </si>
  <si>
    <t>DataTable</t>
  </si>
  <si>
    <t>StartCol</t>
  </si>
  <si>
    <t>EndCol</t>
  </si>
  <si>
    <t>StartRow</t>
  </si>
  <si>
    <t>EndRow</t>
  </si>
  <si>
    <t>D_A_RevenueExpenditure</t>
  </si>
  <si>
    <t>A</t>
  </si>
  <si>
    <t>T</t>
  </si>
  <si>
    <t>DataTableNum</t>
  </si>
  <si>
    <t>Estimated Revenues</t>
  </si>
  <si>
    <t>*This data from: R:\!CFY1718\1718BudgetInfo\Funded vs Depository\CFY1718 Funded Depository Calculations Revised 2017-10-04.xlsx which populated the Budget Certification Letters.</t>
  </si>
  <si>
    <t>Accounting Method</t>
  </si>
  <si>
    <r>
      <t>Actual Revenues Received</t>
    </r>
    <r>
      <rPr>
        <vertAlign val="superscript"/>
        <sz val="11"/>
        <color theme="0"/>
        <rFont val="Franklin Gothic Demi"/>
        <family val="2"/>
        <scheme val="major"/>
      </rPr>
      <t>3</t>
    </r>
  </si>
  <si>
    <r>
      <t>TOTAL REVENUE AVAILABLE</t>
    </r>
    <r>
      <rPr>
        <vertAlign val="superscript"/>
        <sz val="12"/>
        <rFont val="Franklin Gothic Demi"/>
        <family val="2"/>
        <scheme val="major"/>
      </rPr>
      <t>8</t>
    </r>
    <r>
      <rPr>
        <sz val="12"/>
        <rFont val="Franklin Gothic Demi"/>
        <family val="2"/>
        <scheme val="major"/>
      </rPr>
      <t xml:space="preserve"> </t>
    </r>
    <r>
      <rPr>
        <sz val="11"/>
        <rFont val="Franklin Gothic Demi"/>
        <family val="2"/>
        <scheme val="major"/>
      </rPr>
      <t xml:space="preserve">(A) </t>
    </r>
    <r>
      <rPr>
        <sz val="12"/>
        <rFont val="Franklin Gothic Demi"/>
        <family val="2"/>
        <scheme val="major"/>
      </rPr>
      <t xml:space="preserve">= </t>
    </r>
  </si>
  <si>
    <r>
      <t>Certified Budgeted Expenditures</t>
    </r>
    <r>
      <rPr>
        <vertAlign val="superscript"/>
        <sz val="11"/>
        <rFont val="Franklin Gothic Demi"/>
        <family val="2"/>
        <scheme val="major"/>
      </rPr>
      <t>1</t>
    </r>
  </si>
  <si>
    <r>
      <t xml:space="preserve">Court Related Expenditures </t>
    </r>
    <r>
      <rPr>
        <vertAlign val="superscript"/>
        <sz val="11"/>
        <rFont val="Franklin Gothic Book"/>
        <family val="2"/>
        <scheme val="minor"/>
      </rPr>
      <t>1, 10</t>
    </r>
  </si>
  <si>
    <r>
      <t>Net (Tot. Rev. minus Court-related Exp)</t>
    </r>
    <r>
      <rPr>
        <sz val="9"/>
        <rFont val="Franklin Gothic Demi"/>
        <family val="2"/>
        <scheme val="major"/>
      </rPr>
      <t xml:space="preserve"> </t>
    </r>
    <r>
      <rPr>
        <b/>
        <sz val="11"/>
        <rFont val="Franklin Gothic Demi"/>
        <family val="2"/>
        <scheme val="major"/>
      </rPr>
      <t>=</t>
    </r>
  </si>
  <si>
    <r>
      <t>TOTAL EXPENDITURES MADE (C+D)</t>
    </r>
    <r>
      <rPr>
        <b/>
        <sz val="12"/>
        <rFont val="Franklin Gothic Demi"/>
        <family val="2"/>
        <scheme val="major"/>
      </rPr>
      <t xml:space="preserve"> = </t>
    </r>
  </si>
  <si>
    <t xml:space="preserve">TOTAL REVENUE  (A+B)= </t>
  </si>
  <si>
    <r>
      <t xml:space="preserve">Estimated 1/12 Excess Revenues </t>
    </r>
    <r>
      <rPr>
        <vertAlign val="superscript"/>
        <sz val="11"/>
        <rFont val="Franklin Gothic Book"/>
        <family val="2"/>
        <scheme val="minor"/>
      </rPr>
      <t>12</t>
    </r>
  </si>
  <si>
    <r>
      <t>Actual Expenditures Made</t>
    </r>
    <r>
      <rPr>
        <vertAlign val="superscript"/>
        <sz val="11"/>
        <color theme="0"/>
        <rFont val="Franklin Gothic Demi"/>
        <family val="2"/>
        <scheme val="major"/>
      </rPr>
      <t>3</t>
    </r>
  </si>
  <si>
    <r>
      <t>Payments</t>
    </r>
    <r>
      <rPr>
        <sz val="10.5"/>
        <rFont val="Franklin Gothic Demi"/>
        <family val="2"/>
        <scheme val="major"/>
      </rPr>
      <t xml:space="preserve"> TO</t>
    </r>
    <r>
      <rPr>
        <sz val="10.5"/>
        <rFont val="Franklin Gothic Book"/>
        <family val="2"/>
        <scheme val="minor"/>
      </rPr>
      <t xml:space="preserve"> the Clerks' Trust Fund </t>
    </r>
    <r>
      <rPr>
        <vertAlign val="superscript"/>
        <sz val="10.5"/>
        <rFont val="Franklin Gothic Book"/>
        <family val="2"/>
        <scheme val="minor"/>
      </rPr>
      <t>11</t>
    </r>
  </si>
  <si>
    <r>
      <t xml:space="preserve">Payments </t>
    </r>
    <r>
      <rPr>
        <sz val="10.5"/>
        <rFont val="Franklin Gothic Demi"/>
        <family val="2"/>
        <scheme val="major"/>
      </rPr>
      <t>FROM</t>
    </r>
    <r>
      <rPr>
        <sz val="10.5"/>
        <rFont val="Franklin Gothic Book"/>
        <family val="2"/>
        <scheme val="minor"/>
      </rPr>
      <t xml:space="preserve"> the Clerks' Trust Fund </t>
    </r>
    <r>
      <rPr>
        <vertAlign val="superscript"/>
        <sz val="10.5"/>
        <rFont val="Franklin Gothic Book"/>
        <family val="2"/>
        <scheme val="minor"/>
      </rPr>
      <t>9</t>
    </r>
  </si>
  <si>
    <t>D_A_ReportNotes</t>
  </si>
  <si>
    <t>G</t>
  </si>
  <si>
    <t>RptNotesType</t>
  </si>
  <si>
    <t>RptNotesSubType</t>
  </si>
  <si>
    <t>ReportNote</t>
  </si>
  <si>
    <t>CCOCStaffNotes</t>
  </si>
  <si>
    <t>ALL</t>
  </si>
  <si>
    <r>
      <t>Accounting Method</t>
    </r>
    <r>
      <rPr>
        <vertAlign val="superscript"/>
        <sz val="11"/>
        <rFont val="Franklin Gothic Demi"/>
        <family val="2"/>
        <scheme val="major"/>
      </rPr>
      <t>2</t>
    </r>
  </si>
  <si>
    <t>1819BudgetAuthority</t>
  </si>
  <si>
    <t/>
  </si>
  <si>
    <t>Check numbers for totals</t>
  </si>
  <si>
    <t>Revenues Available For
Sep-18 to Aug-19</t>
  </si>
  <si>
    <t>Revenues Booked from
Oct-18 to Sep-19</t>
  </si>
  <si>
    <t>Revenues
Sep-18 to Aug-19</t>
  </si>
  <si>
    <t>Revenues
Oct-18 to Sep-19</t>
  </si>
  <si>
    <r>
      <t xml:space="preserve">Expenditures
</t>
    </r>
    <r>
      <rPr>
        <sz val="10"/>
        <rFont val="Franklin Gothic Demi"/>
        <family val="2"/>
        <scheme val="major"/>
      </rPr>
      <t>(Oct-18 to Sep-19)</t>
    </r>
  </si>
  <si>
    <t>County Fiscal Year 2018-2019</t>
  </si>
  <si>
    <t>CCOC Form Version 1
Created 11/1/18</t>
  </si>
  <si>
    <r>
      <t xml:space="preserve">CFY 2018-2019 CCOC Budget Authority </t>
    </r>
    <r>
      <rPr>
        <vertAlign val="superscript"/>
        <sz val="11"/>
        <rFont val="Franklin Gothic Demi"/>
        <family val="2"/>
        <scheme val="major"/>
      </rPr>
      <t>1</t>
    </r>
  </si>
  <si>
    <t xml:space="preserve">Month: </t>
  </si>
  <si>
    <t>Clerk of Court Monthly Expenditure and Collections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</si>
</sst>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quot;$&quot;* #,##0_);_(&quot;$&quot;* \(#,##0\);_(&quot;$&quot;* &quot;-&quot;??_);_(@_)"/>
    <numFmt numFmtId="166" formatCode="_([$$-409]* #,##0_);_([$$-409]* \(#,##0\);_([$$-409]* &quot;-&quot;??_);_(@_)"/>
  </numFmts>
  <fonts count="5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b/>
      <sz val="8"/>
      <color indexed="81"/>
      <name val="Tahoma"/>
      <family val="2"/>
    </font>
    <font>
      <sz val="8"/>
      <color indexed="81"/>
      <name val="Tahoma"/>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b/>
      <sz val="1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1"/>
      <color indexed="10"/>
      <name val="Franklin Gothic Book"/>
      <family val="2"/>
      <scheme val="minor"/>
    </font>
    <font>
      <b/>
      <i/>
      <sz val="10"/>
      <color rgb="FFC00000"/>
      <name val="Arial"/>
      <family val="2"/>
    </font>
    <font>
      <b/>
      <sz val="11"/>
      <name val="Franklin Gothic Demi"/>
      <family val="2"/>
      <scheme val="major"/>
    </font>
    <font>
      <b/>
      <sz val="12"/>
      <name val="Franklin Gothic Demi"/>
      <family val="2"/>
      <scheme val="major"/>
    </font>
    <font>
      <sz val="11"/>
      <name val="Franklin Gothic Demi"/>
      <family val="2"/>
      <scheme val="major"/>
    </font>
    <font>
      <sz val="10"/>
      <color theme="0"/>
      <name val="Franklin Gothic Demi"/>
      <family val="2"/>
      <scheme val="major"/>
    </font>
    <font>
      <sz val="12"/>
      <name val="Franklin Gothic Demi"/>
      <family val="2"/>
      <scheme val="major"/>
    </font>
    <font>
      <vertAlign val="superscript"/>
      <sz val="12"/>
      <name val="Franklin Gothic Demi"/>
      <family val="2"/>
      <scheme val="major"/>
    </font>
    <font>
      <sz val="10"/>
      <name val="Franklin Gothic Demi"/>
      <family val="2"/>
      <scheme val="major"/>
    </font>
    <font>
      <sz val="9"/>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0.5"/>
      <name val="Franklin Gothic Book"/>
      <family val="2"/>
      <scheme val="minor"/>
    </font>
    <font>
      <sz val="10.5"/>
      <name val="Franklin Gothic Demi"/>
      <family val="2"/>
      <scheme val="major"/>
    </font>
    <font>
      <vertAlign val="superscript"/>
      <sz val="10.5"/>
      <name val="Franklin Gothic Book"/>
      <family val="2"/>
      <scheme val="minor"/>
    </font>
    <font>
      <sz val="14"/>
      <color theme="3"/>
      <name val="Franklin Gothic Demi"/>
      <family val="2"/>
      <scheme val="major"/>
    </font>
  </fonts>
  <fills count="23">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5"/>
        <bgColor indexed="64"/>
      </patternFill>
    </fill>
    <fill>
      <patternFill patternType="solid">
        <fgColor theme="3" tint="0.79998168889431442"/>
        <bgColor indexed="64"/>
      </patternFill>
    </fill>
    <fill>
      <patternFill patternType="solid">
        <fgColor theme="6"/>
        <bgColor indexed="64"/>
      </patternFill>
    </fill>
    <fill>
      <patternFill patternType="solid">
        <fgColor theme="3" tint="0.59999389629810485"/>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s>
  <borders count="1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969696"/>
      </left>
      <right style="thin">
        <color rgb="FF969696"/>
      </right>
      <top style="thin">
        <color rgb="FF969696"/>
      </top>
      <bottom/>
      <diagonal/>
    </border>
    <border>
      <left style="medium">
        <color rgb="FF969696"/>
      </left>
      <right style="medium">
        <color rgb="FF969696"/>
      </right>
      <top style="medium">
        <color rgb="FF969696"/>
      </top>
      <bottom/>
      <diagonal/>
    </border>
    <border>
      <left style="medium">
        <color rgb="FF969696"/>
      </left>
      <right style="medium">
        <color rgb="FF969696"/>
      </right>
      <top/>
      <bottom style="medium">
        <color rgb="FF969696"/>
      </bottom>
      <diagonal/>
    </border>
    <border>
      <left/>
      <right/>
      <top style="medium">
        <color rgb="FF969696"/>
      </top>
      <bottom/>
      <diagonal/>
    </border>
    <border>
      <left/>
      <right style="medium">
        <color rgb="FF969696"/>
      </right>
      <top style="medium">
        <color rgb="FF969696"/>
      </top>
      <bottom/>
      <diagonal/>
    </border>
    <border>
      <left/>
      <right/>
      <top/>
      <bottom style="medium">
        <color rgb="FF969696"/>
      </bottom>
      <diagonal/>
    </border>
    <border>
      <left/>
      <right style="medium">
        <color rgb="FF969696"/>
      </right>
      <top/>
      <bottom style="medium">
        <color rgb="FF969696"/>
      </bottom>
      <diagonal/>
    </border>
    <border>
      <left style="thin">
        <color rgb="FF969696"/>
      </left>
      <right/>
      <top style="thin">
        <color rgb="FF969696"/>
      </top>
      <bottom/>
      <diagonal/>
    </border>
    <border>
      <left style="thin">
        <color rgb="FF969696"/>
      </left>
      <right style="thin">
        <color rgb="FF969696"/>
      </right>
      <top/>
      <bottom style="thin">
        <color rgb="FF969696"/>
      </bottom>
      <diagonal/>
    </border>
    <border>
      <left style="thin">
        <color rgb="FF969696"/>
      </left>
      <right style="thin">
        <color rgb="FF969696"/>
      </right>
      <top style="thin">
        <color indexed="55"/>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right style="thin">
        <color rgb="FF969696"/>
      </right>
      <top style="thin">
        <color indexed="55"/>
      </top>
      <bottom style="thin">
        <color rgb="FF969696"/>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right style="thin">
        <color theme="0" tint="-0.34998626667073579"/>
      </right>
      <top style="double">
        <color theme="0" tint="-0.34998626667073579"/>
      </top>
      <bottom style="medium">
        <color theme="1" tint="0.499984740745262"/>
      </bottom>
      <diagonal/>
    </border>
    <border>
      <left style="thin">
        <color rgb="FF969696"/>
      </left>
      <right/>
      <top style="medium">
        <color theme="1" tint="0.499984740745262"/>
      </top>
      <bottom style="thin">
        <color rgb="FF969696"/>
      </bottom>
      <diagonal/>
    </border>
    <border>
      <left style="thin">
        <color rgb="FF969696"/>
      </left>
      <right/>
      <top style="thin">
        <color rgb="FF969696"/>
      </top>
      <bottom style="double">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thin">
        <color rgb="FF969696"/>
      </left>
      <right style="thin">
        <color rgb="FF969696"/>
      </right>
      <top style="medium">
        <color theme="1" tint="0.499984740745262"/>
      </top>
      <bottom/>
      <diagonal/>
    </border>
    <border>
      <left style="thin">
        <color rgb="FF969696"/>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style="thin">
        <color rgb="FF969696"/>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right style="medium">
        <color theme="1" tint="0.499984740745262"/>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rgb="FF969696"/>
      </left>
      <right style="medium">
        <color theme="0" tint="-0.499984740745262"/>
      </right>
      <top style="thin">
        <color rgb="FF969696"/>
      </top>
      <bottom style="double">
        <color rgb="FF969696"/>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thin">
        <color rgb="FF969696"/>
      </left>
      <right style="thin">
        <color rgb="FF969696"/>
      </right>
      <top style="medium">
        <color theme="0" tint="-0.499984740745262"/>
      </top>
      <bottom style="double">
        <color theme="0" tint="-0.499984740745262"/>
      </bottom>
      <diagonal/>
    </border>
    <border>
      <left style="thin">
        <color rgb="FF969696"/>
      </left>
      <right style="medium">
        <color theme="0" tint="-0.499984740745262"/>
      </right>
      <top style="medium">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right style="thin">
        <color rgb="FF969696"/>
      </right>
      <top style="medium">
        <color theme="0" tint="-0.499984740745262"/>
      </top>
      <bottom style="double">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1">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21"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6" fontId="47" fillId="16" borderId="66">
      <alignment vertical="center"/>
    </xf>
    <xf numFmtId="0" fontId="22" fillId="17" borderId="68">
      <alignment horizontal="center" vertical="center"/>
      <protection locked="0"/>
    </xf>
    <xf numFmtId="0" fontId="22" fillId="18" borderId="68">
      <alignment horizontal="center" vertical="center"/>
      <protection locked="0"/>
    </xf>
    <xf numFmtId="44" fontId="31" fillId="19" borderId="72">
      <alignment vertical="center"/>
      <protection locked="0"/>
    </xf>
    <xf numFmtId="44" fontId="22" fillId="19" borderId="78" applyBorder="0">
      <alignment vertical="center"/>
      <protection locked="0"/>
    </xf>
    <xf numFmtId="44" fontId="22" fillId="18" borderId="81" applyBorder="0">
      <alignment vertical="center"/>
      <protection locked="0"/>
    </xf>
    <xf numFmtId="44" fontId="22" fillId="17" borderId="83" applyBorder="0">
      <alignment vertical="center"/>
      <protection locked="0"/>
    </xf>
    <xf numFmtId="44" fontId="22" fillId="17" borderId="85" applyBorder="0">
      <alignment vertical="center"/>
      <protection locked="0"/>
    </xf>
    <xf numFmtId="44" fontId="31" fillId="18" borderId="27" applyBorder="0">
      <alignment vertical="top"/>
      <protection locked="0"/>
    </xf>
  </cellStyleXfs>
  <cellXfs count="303">
    <xf numFmtId="0" fontId="0" fillId="0" borderId="0" xfId="0"/>
    <xf numFmtId="0" fontId="0" fillId="0" borderId="0" xfId="0" applyBorder="1"/>
    <xf numFmtId="0" fontId="0" fillId="0" borderId="0" xfId="0" applyProtection="1"/>
    <xf numFmtId="0" fontId="26" fillId="0" borderId="0" xfId="0" applyFont="1"/>
    <xf numFmtId="0" fontId="27" fillId="6" borderId="0" xfId="0" applyFont="1" applyFill="1"/>
    <xf numFmtId="0" fontId="27" fillId="6" borderId="0" xfId="0" applyFont="1" applyFill="1" applyAlignment="1">
      <alignment wrapText="1"/>
    </xf>
    <xf numFmtId="0" fontId="27" fillId="6" borderId="0" xfId="0" applyFont="1" applyFill="1" applyAlignment="1">
      <alignment horizontal="center" wrapText="1"/>
    </xf>
    <xf numFmtId="0" fontId="22" fillId="0" borderId="0" xfId="0" applyFont="1" applyAlignment="1" applyProtection="1">
      <alignment vertical="top"/>
    </xf>
    <xf numFmtId="0" fontId="22" fillId="0" borderId="0" xfId="0" applyFont="1" applyAlignment="1" applyProtection="1">
      <alignment vertical="center"/>
    </xf>
    <xf numFmtId="0" fontId="23" fillId="0" borderId="0" xfId="0" applyFont="1" applyAlignment="1" applyProtection="1">
      <alignment vertical="top"/>
    </xf>
    <xf numFmtId="0" fontId="23" fillId="0" borderId="0" xfId="0" applyFont="1" applyFill="1" applyBorder="1" applyAlignment="1" applyProtection="1">
      <alignment vertical="top"/>
    </xf>
    <xf numFmtId="0" fontId="22" fillId="0" borderId="0" xfId="0" applyFont="1" applyAlignment="1" applyProtection="1">
      <alignment horizontal="center" vertical="top"/>
    </xf>
    <xf numFmtId="0" fontId="22" fillId="0" borderId="0" xfId="0" applyFont="1" applyAlignment="1" applyProtection="1">
      <alignment horizontal="left"/>
    </xf>
    <xf numFmtId="164" fontId="29" fillId="0" borderId="0" xfId="0" applyNumberFormat="1" applyFont="1" applyFill="1" applyBorder="1" applyAlignment="1" applyProtection="1">
      <alignment vertical="top"/>
    </xf>
    <xf numFmtId="0" fontId="24" fillId="0" borderId="0" xfId="0" applyFont="1" applyBorder="1" applyAlignment="1" applyProtection="1">
      <alignment vertical="top"/>
    </xf>
    <xf numFmtId="0" fontId="22" fillId="0" borderId="0" xfId="0" applyFont="1" applyBorder="1" applyAlignment="1" applyProtection="1">
      <alignment vertical="top"/>
    </xf>
    <xf numFmtId="0" fontId="22" fillId="0" borderId="0" xfId="0" applyFont="1" applyBorder="1" applyAlignment="1" applyProtection="1">
      <alignment vertical="center"/>
    </xf>
    <xf numFmtId="0" fontId="26" fillId="0" borderId="0" xfId="0" applyFont="1" applyBorder="1" applyAlignment="1" applyProtection="1">
      <alignment vertical="top"/>
    </xf>
    <xf numFmtId="17" fontId="23" fillId="0" borderId="0" xfId="0" applyNumberFormat="1" applyFont="1" applyFill="1" applyBorder="1" applyAlignment="1" applyProtection="1">
      <alignment horizontal="center" vertical="top"/>
    </xf>
    <xf numFmtId="0" fontId="23" fillId="0" borderId="0" xfId="0" applyFont="1" applyFill="1" applyBorder="1" applyAlignment="1" applyProtection="1">
      <alignment horizontal="center" vertical="top"/>
    </xf>
    <xf numFmtId="0" fontId="23" fillId="0" borderId="0" xfId="0" applyFont="1" applyAlignment="1" applyProtection="1">
      <alignment vertical="center"/>
    </xf>
    <xf numFmtId="42" fontId="22" fillId="0" borderId="0" xfId="0" applyNumberFormat="1" applyFont="1" applyFill="1" applyBorder="1" applyAlignment="1" applyProtection="1">
      <alignment vertical="top"/>
    </xf>
    <xf numFmtId="0" fontId="33" fillId="0" borderId="0" xfId="0" applyFont="1" applyAlignment="1" applyProtection="1">
      <alignment vertical="top"/>
    </xf>
    <xf numFmtId="0" fontId="22" fillId="0" borderId="6" xfId="0" applyFont="1" applyBorder="1" applyAlignment="1" applyProtection="1">
      <alignment vertical="top"/>
    </xf>
    <xf numFmtId="0" fontId="34" fillId="0" borderId="0" xfId="0" applyFont="1" applyAlignment="1" applyProtection="1">
      <alignment horizontal="center" vertical="center"/>
    </xf>
    <xf numFmtId="0" fontId="34" fillId="0" borderId="0" xfId="0" applyFont="1" applyAlignment="1" applyProtection="1">
      <alignment horizontal="right" vertical="center" wrapText="1"/>
    </xf>
    <xf numFmtId="0" fontId="34" fillId="0" borderId="0" xfId="0" applyFont="1" applyAlignment="1" applyProtection="1">
      <alignment horizontal="right" vertical="top" wrapText="1"/>
    </xf>
    <xf numFmtId="0" fontId="29" fillId="0" borderId="0" xfId="0" applyFont="1" applyAlignment="1" applyProtection="1">
      <alignment vertical="top"/>
    </xf>
    <xf numFmtId="0" fontId="33" fillId="0" borderId="0" xfId="0" applyFont="1" applyBorder="1" applyAlignment="1" applyProtection="1">
      <alignment vertical="top"/>
    </xf>
    <xf numFmtId="0" fontId="26" fillId="0" borderId="0" xfId="0" applyFont="1" applyProtection="1"/>
    <xf numFmtId="0" fontId="22" fillId="0" borderId="0" xfId="0" applyFont="1" applyAlignment="1" applyProtection="1">
      <alignment vertical="top" wrapText="1"/>
    </xf>
    <xf numFmtId="0" fontId="33" fillId="0" borderId="0" xfId="0" applyFont="1" applyBorder="1" applyAlignment="1" applyProtection="1">
      <alignment vertical="center"/>
    </xf>
    <xf numFmtId="0" fontId="24" fillId="0" borderId="0" xfId="0" applyFont="1" applyFill="1" applyBorder="1" applyAlignment="1" applyProtection="1">
      <alignment vertical="top"/>
    </xf>
    <xf numFmtId="0" fontId="22" fillId="0" borderId="0" xfId="0" applyFont="1" applyFill="1" applyBorder="1" applyAlignment="1" applyProtection="1">
      <alignment horizontal="right" vertical="top"/>
    </xf>
    <xf numFmtId="0" fontId="22" fillId="0" borderId="0" xfId="0" applyFont="1" applyFill="1" applyBorder="1" applyAlignment="1" applyProtection="1">
      <alignment vertical="top"/>
    </xf>
    <xf numFmtId="0" fontId="22" fillId="0" borderId="0" xfId="0" applyFont="1" applyFill="1" applyAlignment="1" applyProtection="1">
      <alignment vertical="top"/>
    </xf>
    <xf numFmtId="44" fontId="31" fillId="0" borderId="0" xfId="0" applyNumberFormat="1" applyFont="1" applyFill="1" applyBorder="1" applyAlignment="1" applyProtection="1">
      <alignment vertical="top"/>
    </xf>
    <xf numFmtId="42" fontId="31" fillId="0" borderId="0" xfId="0" applyNumberFormat="1" applyFont="1" applyFill="1" applyBorder="1" applyAlignment="1" applyProtection="1">
      <alignment vertical="top"/>
    </xf>
    <xf numFmtId="44" fontId="31" fillId="0" borderId="0" xfId="0" applyNumberFormat="1" applyFont="1" applyBorder="1" applyAlignment="1" applyProtection="1">
      <alignment vertical="top"/>
    </xf>
    <xf numFmtId="42" fontId="31" fillId="0" borderId="0" xfId="0" applyNumberFormat="1" applyFont="1" applyBorder="1" applyAlignment="1" applyProtection="1">
      <alignment vertical="top"/>
    </xf>
    <xf numFmtId="0" fontId="26" fillId="0" borderId="0" xfId="0" applyFont="1" applyAlignment="1" applyProtection="1">
      <alignment vertical="top"/>
    </xf>
    <xf numFmtId="0" fontId="26" fillId="0" borderId="0" xfId="0" applyFont="1" applyAlignment="1" applyProtection="1">
      <alignment vertical="center"/>
    </xf>
    <xf numFmtId="0" fontId="35" fillId="0" borderId="0" xfId="0" applyFont="1" applyAlignment="1" applyProtection="1">
      <alignment vertical="top"/>
    </xf>
    <xf numFmtId="0" fontId="22" fillId="0" borderId="1" xfId="0" applyFont="1" applyBorder="1" applyAlignment="1" applyProtection="1">
      <alignment vertical="top"/>
    </xf>
    <xf numFmtId="0" fontId="22" fillId="0" borderId="2" xfId="0" applyFont="1" applyBorder="1" applyAlignment="1" applyProtection="1">
      <alignment vertical="top"/>
    </xf>
    <xf numFmtId="0" fontId="22" fillId="0" borderId="3" xfId="0" applyFont="1" applyBorder="1" applyAlignment="1" applyProtection="1">
      <alignment vertical="top"/>
    </xf>
    <xf numFmtId="0" fontId="22" fillId="0" borderId="0" xfId="0" applyFont="1" applyBorder="1" applyAlignment="1" applyProtection="1">
      <alignment horizontal="right" vertical="top"/>
    </xf>
    <xf numFmtId="42" fontId="23" fillId="0" borderId="7" xfId="0" applyNumberFormat="1" applyFont="1" applyBorder="1" applyAlignment="1" applyProtection="1">
      <alignment vertical="top"/>
    </xf>
    <xf numFmtId="42" fontId="23" fillId="0" borderId="0" xfId="0" applyNumberFormat="1" applyFont="1" applyBorder="1" applyAlignment="1" applyProtection="1">
      <alignment vertical="top"/>
    </xf>
    <xf numFmtId="42" fontId="22" fillId="2" borderId="8" xfId="0" applyNumberFormat="1" applyFont="1" applyFill="1" applyBorder="1" applyAlignment="1" applyProtection="1">
      <alignment vertical="top"/>
    </xf>
    <xf numFmtId="42" fontId="22" fillId="2" borderId="9" xfId="0" applyNumberFormat="1" applyFont="1" applyFill="1" applyBorder="1" applyAlignment="1" applyProtection="1">
      <alignment vertical="top"/>
    </xf>
    <xf numFmtId="42" fontId="22" fillId="2" borderId="10" xfId="0" applyNumberFormat="1" applyFont="1" applyFill="1" applyBorder="1" applyAlignment="1" applyProtection="1">
      <alignment vertical="top"/>
    </xf>
    <xf numFmtId="42" fontId="22" fillId="0" borderId="0" xfId="0" applyNumberFormat="1" applyFont="1" applyBorder="1" applyAlignment="1" applyProtection="1">
      <alignment vertical="top"/>
    </xf>
    <xf numFmtId="0" fontId="22" fillId="0" borderId="0" xfId="0" applyNumberFormat="1" applyFont="1" applyBorder="1" applyAlignment="1" applyProtection="1">
      <alignment horizontal="right" vertical="top"/>
    </xf>
    <xf numFmtId="42" fontId="22" fillId="0" borderId="9" xfId="0" applyNumberFormat="1" applyFont="1" applyBorder="1" applyAlignment="1" applyProtection="1">
      <alignment vertical="top"/>
    </xf>
    <xf numFmtId="42" fontId="22" fillId="0" borderId="10" xfId="0" applyNumberFormat="1" applyFont="1" applyBorder="1" applyAlignment="1" applyProtection="1">
      <alignment vertical="top"/>
    </xf>
    <xf numFmtId="42" fontId="22" fillId="0" borderId="7" xfId="0" applyNumberFormat="1" applyFont="1" applyBorder="1" applyAlignment="1" applyProtection="1">
      <alignment vertical="top"/>
    </xf>
    <xf numFmtId="0" fontId="22" fillId="0" borderId="5" xfId="0" applyFont="1" applyBorder="1" applyAlignment="1" applyProtection="1">
      <alignment vertical="top"/>
    </xf>
    <xf numFmtId="14" fontId="26" fillId="0" borderId="0" xfId="0" applyNumberFormat="1" applyFont="1"/>
    <xf numFmtId="44" fontId="26" fillId="0" borderId="0" xfId="0" applyNumberFormat="1" applyFont="1"/>
    <xf numFmtId="44" fontId="26" fillId="0" borderId="0" xfId="29" applyFont="1"/>
    <xf numFmtId="0" fontId="26" fillId="0" borderId="1" xfId="0" applyFont="1" applyBorder="1"/>
    <xf numFmtId="0" fontId="26" fillId="0" borderId="2" xfId="0" applyFont="1" applyBorder="1"/>
    <xf numFmtId="0" fontId="26" fillId="0" borderId="24" xfId="0" applyFont="1" applyBorder="1"/>
    <xf numFmtId="0" fontId="27" fillId="5" borderId="3" xfId="0" applyFont="1" applyFill="1" applyBorder="1" applyAlignment="1">
      <alignment wrapText="1"/>
    </xf>
    <xf numFmtId="0" fontId="25" fillId="9" borderId="0" xfId="0" applyFont="1" applyFill="1" applyBorder="1" applyAlignment="1">
      <alignment wrapText="1"/>
    </xf>
    <xf numFmtId="0" fontId="27" fillId="15" borderId="4" xfId="0" applyFont="1" applyFill="1" applyBorder="1" applyAlignment="1">
      <alignment wrapText="1"/>
    </xf>
    <xf numFmtId="0" fontId="26" fillId="0" borderId="3" xfId="0" applyFont="1" applyBorder="1"/>
    <xf numFmtId="0" fontId="26" fillId="0" borderId="0" xfId="0" applyFont="1" applyBorder="1"/>
    <xf numFmtId="0" fontId="26" fillId="0" borderId="4" xfId="0" applyFont="1" applyBorder="1"/>
    <xf numFmtId="0" fontId="26" fillId="0" borderId="5" xfId="0" applyFont="1" applyBorder="1"/>
    <xf numFmtId="0" fontId="26" fillId="0" borderId="6" xfId="0" applyFont="1" applyBorder="1"/>
    <xf numFmtId="0" fontId="26" fillId="0" borderId="25" xfId="0" applyFont="1" applyBorder="1"/>
    <xf numFmtId="0" fontId="27" fillId="8" borderId="3" xfId="0" applyFont="1" applyFill="1" applyBorder="1" applyAlignment="1">
      <alignment wrapText="1"/>
    </xf>
    <xf numFmtId="0" fontId="27" fillId="8" borderId="0" xfId="0" applyFont="1" applyFill="1" applyBorder="1" applyAlignment="1">
      <alignment wrapText="1"/>
    </xf>
    <xf numFmtId="0" fontId="27" fillId="12" borderId="0" xfId="0" applyFont="1" applyFill="1" applyBorder="1" applyAlignment="1">
      <alignment wrapText="1"/>
    </xf>
    <xf numFmtId="0" fontId="27" fillId="10" borderId="0" xfId="0" applyFont="1" applyFill="1" applyBorder="1" applyAlignment="1">
      <alignment wrapText="1"/>
    </xf>
    <xf numFmtId="0" fontId="27" fillId="14" borderId="0" xfId="0" applyFont="1" applyFill="1" applyBorder="1" applyAlignment="1">
      <alignment wrapText="1"/>
    </xf>
    <xf numFmtId="0" fontId="27" fillId="13" borderId="0" xfId="0" applyFont="1" applyFill="1" applyBorder="1" applyAlignment="1">
      <alignment wrapText="1"/>
    </xf>
    <xf numFmtId="0" fontId="27" fillId="5" borderId="0" xfId="0" applyFont="1" applyFill="1" applyBorder="1" applyAlignment="1">
      <alignment wrapText="1"/>
    </xf>
    <xf numFmtId="0" fontId="27" fillId="12" borderId="4" xfId="0" applyFont="1" applyFill="1" applyBorder="1" applyAlignment="1">
      <alignment wrapText="1"/>
    </xf>
    <xf numFmtId="0" fontId="0" fillId="0" borderId="4" xfId="0" applyBorder="1"/>
    <xf numFmtId="0" fontId="0" fillId="0" borderId="6" xfId="0" applyBorder="1"/>
    <xf numFmtId="0" fontId="0" fillId="0" borderId="25" xfId="0" applyBorder="1"/>
    <xf numFmtId="0" fontId="0" fillId="0" borderId="1" xfId="0" applyBorder="1"/>
    <xf numFmtId="0" fontId="0" fillId="0" borderId="2" xfId="0" applyBorder="1"/>
    <xf numFmtId="0" fontId="0" fillId="0" borderId="24" xfId="0" applyBorder="1"/>
    <xf numFmtId="0" fontId="27" fillId="6" borderId="1" xfId="0" applyFont="1" applyFill="1" applyBorder="1"/>
    <xf numFmtId="0" fontId="27" fillId="6" borderId="2" xfId="0" applyFont="1" applyFill="1" applyBorder="1"/>
    <xf numFmtId="0" fontId="27" fillId="6" borderId="24" xfId="0" applyFont="1" applyFill="1" applyBorder="1"/>
    <xf numFmtId="0" fontId="29" fillId="0" borderId="0" xfId="0" applyFont="1" applyBorder="1" applyAlignment="1" applyProtection="1">
      <alignment vertical="top"/>
    </xf>
    <xf numFmtId="44" fontId="26" fillId="0" borderId="3" xfId="0" applyNumberFormat="1" applyFont="1" applyBorder="1"/>
    <xf numFmtId="44" fontId="26" fillId="0" borderId="5" xfId="0" applyNumberFormat="1" applyFont="1" applyBorder="1"/>
    <xf numFmtId="165" fontId="26" fillId="0" borderId="3" xfId="29" applyNumberFormat="1" applyFont="1" applyBorder="1"/>
    <xf numFmtId="165" fontId="26" fillId="0" borderId="5" xfId="29" applyNumberFormat="1" applyFont="1" applyBorder="1"/>
    <xf numFmtId="165" fontId="26" fillId="0" borderId="0" xfId="29" applyNumberFormat="1" applyFont="1" applyBorder="1"/>
    <xf numFmtId="165" fontId="26" fillId="0" borderId="6" xfId="29" applyNumberFormat="1" applyFont="1" applyBorder="1"/>
    <xf numFmtId="165" fontId="26" fillId="0" borderId="4" xfId="29" applyNumberFormat="1" applyFont="1" applyBorder="1"/>
    <xf numFmtId="165" fontId="26" fillId="0" borderId="25" xfId="29" applyNumberFormat="1" applyFont="1" applyBorder="1"/>
    <xf numFmtId="0" fontId="25" fillId="11" borderId="0" xfId="0" applyFont="1" applyFill="1" applyBorder="1" applyAlignment="1">
      <alignment wrapText="1"/>
    </xf>
    <xf numFmtId="0" fontId="26" fillId="0" borderId="0" xfId="0" quotePrefix="1" applyFont="1"/>
    <xf numFmtId="14" fontId="26" fillId="7" borderId="0" xfId="0" applyNumberFormat="1" applyFont="1" applyFill="1" applyProtection="1">
      <protection locked="0"/>
    </xf>
    <xf numFmtId="0" fontId="26" fillId="7" borderId="0" xfId="0" applyFont="1" applyFill="1" applyProtection="1">
      <protection locked="0"/>
    </xf>
    <xf numFmtId="0" fontId="26" fillId="0" borderId="0" xfId="0" applyFont="1" applyAlignment="1" applyProtection="1">
      <alignment horizontal="left" vertical="top" wrapText="1"/>
    </xf>
    <xf numFmtId="0" fontId="22" fillId="0" borderId="0" xfId="0" applyFont="1" applyFill="1" applyBorder="1" applyAlignment="1" applyProtection="1">
      <alignment horizontal="right" vertical="center"/>
    </xf>
    <xf numFmtId="0" fontId="22" fillId="17" borderId="68" xfId="0" applyFont="1" applyFill="1" applyBorder="1" applyAlignment="1" applyProtection="1">
      <alignment horizontal="center" vertical="center"/>
      <protection locked="0"/>
    </xf>
    <xf numFmtId="0" fontId="26" fillId="0" borderId="0" xfId="0" applyFont="1" applyFill="1" applyBorder="1" applyAlignment="1" applyProtection="1">
      <alignment vertical="top"/>
    </xf>
    <xf numFmtId="0" fontId="40" fillId="0" borderId="0" xfId="0" applyFont="1" applyAlignment="1" applyProtection="1">
      <alignment horizontal="right" vertical="center"/>
    </xf>
    <xf numFmtId="0" fontId="40" fillId="0" borderId="0" xfId="0" applyFont="1" applyAlignment="1" applyProtection="1">
      <alignment vertical="center"/>
    </xf>
    <xf numFmtId="17" fontId="48" fillId="20" borderId="34" xfId="0" applyNumberFormat="1" applyFont="1" applyFill="1" applyBorder="1" applyAlignment="1" applyProtection="1">
      <alignment horizontal="center" vertical="center"/>
    </xf>
    <xf numFmtId="17" fontId="48" fillId="20" borderId="35" xfId="0" applyNumberFormat="1" applyFont="1" applyFill="1" applyBorder="1" applyAlignment="1" applyProtection="1">
      <alignment horizontal="center" vertical="center"/>
    </xf>
    <xf numFmtId="0" fontId="42" fillId="0" borderId="0" xfId="0" applyFont="1" applyAlignment="1" applyProtection="1">
      <alignment horizontal="right" vertical="center"/>
    </xf>
    <xf numFmtId="0" fontId="42" fillId="0" borderId="0" xfId="0" applyFont="1" applyAlignment="1" applyProtection="1">
      <alignment vertical="center"/>
    </xf>
    <xf numFmtId="0" fontId="40" fillId="0" borderId="0" xfId="0" applyFont="1" applyFill="1" applyBorder="1" applyAlignment="1" applyProtection="1">
      <alignment horizontal="center" vertical="center"/>
    </xf>
    <xf numFmtId="42" fontId="40" fillId="0" borderId="0" xfId="0" applyNumberFormat="1" applyFont="1" applyFill="1" applyBorder="1" applyAlignment="1" applyProtection="1">
      <alignment vertical="center"/>
    </xf>
    <xf numFmtId="0" fontId="40" fillId="0" borderId="0" xfId="0" applyFont="1" applyBorder="1" applyAlignment="1" applyProtection="1">
      <alignment vertical="center"/>
    </xf>
    <xf numFmtId="0" fontId="40" fillId="0" borderId="0" xfId="0" applyFont="1" applyAlignment="1" applyProtection="1">
      <alignment horizontal="right" vertical="center" wrapText="1"/>
    </xf>
    <xf numFmtId="0" fontId="42" fillId="0" borderId="0" xfId="0" applyFont="1" applyAlignment="1" applyProtection="1">
      <alignment horizontal="right" vertical="center" wrapText="1"/>
    </xf>
    <xf numFmtId="44" fontId="31" fillId="22" borderId="53" xfId="0" applyNumberFormat="1" applyFont="1" applyFill="1" applyBorder="1" applyAlignment="1" applyProtection="1">
      <alignment vertical="top"/>
    </xf>
    <xf numFmtId="44" fontId="29" fillId="22" borderId="59" xfId="0" applyNumberFormat="1" applyFont="1" applyFill="1" applyBorder="1" applyAlignment="1" applyProtection="1">
      <alignment vertical="center"/>
    </xf>
    <xf numFmtId="44" fontId="29" fillId="22" borderId="104" xfId="0" applyNumberFormat="1" applyFont="1" applyFill="1" applyBorder="1" applyAlignment="1" applyProtection="1">
      <alignment horizontal="center" vertical="top"/>
    </xf>
    <xf numFmtId="44" fontId="31" fillId="0" borderId="106" xfId="0" applyNumberFormat="1" applyFont="1" applyFill="1" applyBorder="1" applyAlignment="1" applyProtection="1">
      <alignment vertical="top"/>
    </xf>
    <xf numFmtId="42" fontId="31" fillId="0" borderId="106" xfId="0" applyNumberFormat="1" applyFont="1" applyFill="1" applyBorder="1" applyAlignment="1" applyProtection="1">
      <alignment vertical="top"/>
    </xf>
    <xf numFmtId="17" fontId="48" fillId="20" borderId="19" xfId="0" applyNumberFormat="1" applyFont="1" applyFill="1" applyBorder="1" applyAlignment="1" applyProtection="1">
      <alignment horizontal="center" vertical="center"/>
    </xf>
    <xf numFmtId="44" fontId="22" fillId="17" borderId="55" xfId="0" applyNumberFormat="1" applyFont="1" applyFill="1" applyBorder="1" applyAlignment="1" applyProtection="1">
      <alignment vertical="center"/>
      <protection locked="0"/>
    </xf>
    <xf numFmtId="0" fontId="40" fillId="0" borderId="0" xfId="0" applyFont="1" applyBorder="1" applyAlignment="1" applyProtection="1">
      <alignment horizontal="right" vertical="center"/>
    </xf>
    <xf numFmtId="0" fontId="42" fillId="0" borderId="0" xfId="0" applyFont="1" applyBorder="1" applyAlignment="1" applyProtection="1">
      <alignment horizontal="right" vertical="center"/>
    </xf>
    <xf numFmtId="44" fontId="42" fillId="0" borderId="0" xfId="0" applyNumberFormat="1" applyFont="1" applyFill="1" applyBorder="1" applyAlignment="1" applyProtection="1">
      <alignment vertical="center"/>
    </xf>
    <xf numFmtId="0" fontId="44" fillId="0" borderId="69" xfId="0" applyFont="1" applyBorder="1" applyAlignment="1" applyProtection="1">
      <alignment horizontal="center" vertical="center" wrapText="1"/>
    </xf>
    <xf numFmtId="166" fontId="47" fillId="21" borderId="66" xfId="42" applyFill="1" applyProtection="1">
      <alignment vertical="center"/>
    </xf>
    <xf numFmtId="166" fontId="47" fillId="21" borderId="112" xfId="42" applyFill="1" applyBorder="1" applyProtection="1">
      <alignment vertical="center"/>
    </xf>
    <xf numFmtId="166" fontId="47" fillId="21" borderId="66" xfId="42" applyFill="1" applyBorder="1" applyProtection="1">
      <alignment vertical="center"/>
    </xf>
    <xf numFmtId="0" fontId="22" fillId="17" borderId="68" xfId="43" applyProtection="1">
      <alignment horizontal="center" vertical="center"/>
      <protection locked="0"/>
    </xf>
    <xf numFmtId="0" fontId="26" fillId="0" borderId="0" xfId="26" applyFont="1" applyBorder="1" applyProtection="1"/>
    <xf numFmtId="0" fontId="27" fillId="6" borderId="0" xfId="26" applyFont="1" applyFill="1" applyAlignment="1" applyProtection="1">
      <alignment wrapText="1"/>
    </xf>
    <xf numFmtId="0" fontId="53" fillId="0" borderId="0" xfId="0" applyFont="1" applyAlignment="1" applyProtection="1">
      <alignment vertical="center"/>
    </xf>
    <xf numFmtId="165" fontId="0" fillId="0" borderId="113" xfId="0" applyNumberFormat="1" applyBorder="1"/>
    <xf numFmtId="165" fontId="0" fillId="0" borderId="114" xfId="0" applyNumberFormat="1" applyBorder="1"/>
    <xf numFmtId="165" fontId="0" fillId="0" borderId="115" xfId="0" applyNumberFormat="1" applyBorder="1"/>
    <xf numFmtId="0" fontId="17" fillId="0" borderId="0" xfId="0" applyFont="1"/>
    <xf numFmtId="17" fontId="48" fillId="20" borderId="36" xfId="0" applyNumberFormat="1" applyFont="1" applyFill="1" applyBorder="1" applyAlignment="1" applyProtection="1">
      <alignment horizontal="center" vertical="center"/>
    </xf>
    <xf numFmtId="44" fontId="42" fillId="0" borderId="60" xfId="0" applyNumberFormat="1" applyFont="1" applyFill="1" applyBorder="1" applyAlignment="1" applyProtection="1">
      <alignment horizontal="right" vertical="center"/>
    </xf>
    <xf numFmtId="44" fontId="42" fillId="0" borderId="61" xfId="0" applyNumberFormat="1" applyFont="1" applyFill="1" applyBorder="1" applyAlignment="1" applyProtection="1">
      <alignment horizontal="right" vertical="center"/>
    </xf>
    <xf numFmtId="44" fontId="42" fillId="0" borderId="29" xfId="0" applyNumberFormat="1" applyFont="1" applyFill="1" applyBorder="1" applyAlignment="1" applyProtection="1">
      <alignment horizontal="right" vertical="center"/>
    </xf>
    <xf numFmtId="44" fontId="42" fillId="0" borderId="107" xfId="0" applyNumberFormat="1" applyFont="1" applyBorder="1" applyAlignment="1" applyProtection="1">
      <alignment horizontal="right" vertical="center"/>
    </xf>
    <xf numFmtId="44" fontId="42" fillId="0" borderId="108" xfId="0" applyNumberFormat="1" applyFont="1" applyBorder="1" applyAlignment="1" applyProtection="1">
      <alignment horizontal="right" vertical="center"/>
    </xf>
    <xf numFmtId="44" fontId="42" fillId="22" borderId="109" xfId="0" applyNumberFormat="1" applyFont="1" applyFill="1" applyBorder="1" applyAlignment="1" applyProtection="1">
      <alignment horizontal="right" vertical="center"/>
    </xf>
    <xf numFmtId="44" fontId="42" fillId="0" borderId="110" xfId="0" applyNumberFormat="1" applyFont="1" applyBorder="1" applyAlignment="1" applyProtection="1">
      <alignment horizontal="right" vertical="center"/>
    </xf>
    <xf numFmtId="44" fontId="22" fillId="17" borderId="55" xfId="0" applyNumberFormat="1" applyFont="1" applyFill="1" applyBorder="1" applyAlignment="1" applyProtection="1">
      <alignment horizontal="right" vertical="center"/>
      <protection locked="0"/>
    </xf>
    <xf numFmtId="44" fontId="22" fillId="17" borderId="56" xfId="0" applyNumberFormat="1" applyFont="1" applyFill="1" applyBorder="1" applyAlignment="1" applyProtection="1">
      <alignment horizontal="right" vertical="center"/>
      <protection locked="0"/>
    </xf>
    <xf numFmtId="44" fontId="40" fillId="0" borderId="49" xfId="0" applyNumberFormat="1" applyFont="1" applyBorder="1" applyAlignment="1" applyProtection="1">
      <alignment horizontal="right" vertical="center"/>
    </xf>
    <xf numFmtId="44" fontId="40" fillId="0" borderId="53" xfId="0" applyNumberFormat="1" applyFont="1" applyFill="1" applyBorder="1" applyAlignment="1" applyProtection="1">
      <alignment horizontal="right" vertical="center"/>
    </xf>
    <xf numFmtId="44" fontId="40" fillId="0" borderId="54" xfId="0" applyNumberFormat="1" applyFont="1" applyFill="1" applyBorder="1" applyAlignment="1" applyProtection="1">
      <alignment horizontal="right" vertical="center"/>
    </xf>
    <xf numFmtId="44" fontId="40" fillId="0" borderId="48" xfId="0" applyNumberFormat="1" applyFont="1" applyBorder="1" applyAlignment="1" applyProtection="1">
      <alignment horizontal="right" vertical="center"/>
    </xf>
    <xf numFmtId="44" fontId="22" fillId="17" borderId="37" xfId="2" applyNumberFormat="1" applyFont="1" applyFill="1" applyBorder="1" applyAlignment="1" applyProtection="1">
      <alignment horizontal="right" vertical="center" wrapText="1"/>
      <protection locked="0"/>
    </xf>
    <xf numFmtId="44" fontId="22" fillId="17" borderId="51" xfId="2" applyNumberFormat="1" applyFont="1" applyFill="1" applyBorder="1" applyAlignment="1" applyProtection="1">
      <alignment horizontal="right" vertical="center" wrapText="1"/>
      <protection locked="0"/>
    </xf>
    <xf numFmtId="44" fontId="40" fillId="4" borderId="44" xfId="2" applyNumberFormat="1" applyFont="1" applyFill="1" applyBorder="1" applyAlignment="1" applyProtection="1">
      <alignment horizontal="right" vertical="center" wrapText="1"/>
    </xf>
    <xf numFmtId="44" fontId="42" fillId="0" borderId="48" xfId="0" applyNumberFormat="1" applyFont="1" applyFill="1" applyBorder="1" applyAlignment="1" applyProtection="1">
      <alignment horizontal="right" vertical="center"/>
    </xf>
    <xf numFmtId="44" fontId="22" fillId="17" borderId="111" xfId="2" applyNumberFormat="1" applyFont="1" applyFill="1" applyBorder="1" applyAlignment="1" applyProtection="1">
      <alignment horizontal="right" vertical="center" wrapText="1"/>
      <protection locked="0"/>
    </xf>
    <xf numFmtId="44" fontId="22" fillId="17" borderId="101" xfId="2" applyNumberFormat="1" applyFont="1" applyFill="1" applyBorder="1" applyAlignment="1" applyProtection="1">
      <alignment horizontal="right" vertical="center" wrapText="1"/>
      <protection locked="0"/>
    </xf>
    <xf numFmtId="44" fontId="22" fillId="17" borderId="102" xfId="2" applyNumberFormat="1" applyFont="1" applyFill="1" applyBorder="1" applyAlignment="1" applyProtection="1">
      <alignment horizontal="right" vertical="center" wrapText="1"/>
      <protection locked="0"/>
    </xf>
    <xf numFmtId="44" fontId="40" fillId="4" borderId="73" xfId="2" applyNumberFormat="1" applyFont="1" applyFill="1" applyBorder="1" applyAlignment="1" applyProtection="1">
      <alignment horizontal="right" vertical="top" wrapText="1"/>
    </xf>
    <xf numFmtId="44" fontId="40" fillId="4" borderId="44" xfId="2" applyNumberFormat="1" applyFont="1" applyFill="1" applyBorder="1" applyAlignment="1" applyProtection="1">
      <alignment horizontal="right" vertical="top" wrapText="1"/>
    </xf>
    <xf numFmtId="44" fontId="42" fillId="0" borderId="100" xfId="0" applyNumberFormat="1" applyFont="1" applyFill="1" applyBorder="1" applyAlignment="1" applyProtection="1">
      <alignment horizontal="right" vertical="center"/>
    </xf>
    <xf numFmtId="44" fontId="42" fillId="0" borderId="38" xfId="0" applyNumberFormat="1" applyFont="1" applyFill="1" applyBorder="1" applyAlignment="1" applyProtection="1">
      <alignment horizontal="right" vertical="center"/>
    </xf>
    <xf numFmtId="44" fontId="42" fillId="0" borderId="43" xfId="0" applyNumberFormat="1" applyFont="1" applyFill="1" applyBorder="1" applyAlignment="1" applyProtection="1">
      <alignment horizontal="right" vertical="center"/>
    </xf>
    <xf numFmtId="44" fontId="22" fillId="4" borderId="39" xfId="0" applyNumberFormat="1" applyFont="1" applyFill="1" applyBorder="1" applyAlignment="1" applyProtection="1">
      <alignment horizontal="right" vertical="center"/>
    </xf>
    <xf numFmtId="44" fontId="22" fillId="4" borderId="37" xfId="0" applyNumberFormat="1" applyFont="1" applyFill="1" applyBorder="1" applyAlignment="1" applyProtection="1">
      <alignment horizontal="right" vertical="center"/>
    </xf>
    <xf numFmtId="44" fontId="22" fillId="4" borderId="41" xfId="0" applyNumberFormat="1" applyFont="1" applyFill="1" applyBorder="1" applyAlignment="1" applyProtection="1">
      <alignment horizontal="right" vertical="center"/>
    </xf>
    <xf numFmtId="44" fontId="40" fillId="0" borderId="45" xfId="0" applyNumberFormat="1" applyFont="1" applyBorder="1" applyAlignment="1" applyProtection="1">
      <alignment horizontal="right" vertical="center"/>
    </xf>
    <xf numFmtId="44" fontId="22" fillId="4" borderId="26" xfId="0" applyNumberFormat="1" applyFont="1" applyFill="1" applyBorder="1" applyAlignment="1" applyProtection="1">
      <alignment horizontal="right" vertical="center"/>
    </xf>
    <xf numFmtId="44" fontId="22" fillId="4" borderId="12" xfId="0" applyNumberFormat="1" applyFont="1" applyFill="1" applyBorder="1" applyAlignment="1" applyProtection="1">
      <alignment horizontal="right" vertical="center"/>
    </xf>
    <xf numFmtId="44" fontId="22" fillId="4" borderId="13" xfId="0" applyNumberFormat="1" applyFont="1" applyFill="1" applyBorder="1" applyAlignment="1" applyProtection="1">
      <alignment horizontal="right" vertical="center"/>
    </xf>
    <xf numFmtId="44" fontId="40" fillId="0" borderId="46" xfId="0" applyNumberFormat="1" applyFont="1" applyBorder="1" applyAlignment="1" applyProtection="1">
      <alignment horizontal="right" vertical="center"/>
    </xf>
    <xf numFmtId="44" fontId="22" fillId="0" borderId="26" xfId="0" applyNumberFormat="1" applyFont="1" applyFill="1" applyBorder="1" applyAlignment="1" applyProtection="1">
      <alignment horizontal="right" vertical="center"/>
    </xf>
    <xf numFmtId="44" fontId="22" fillId="0" borderId="12" xfId="0" applyNumberFormat="1" applyFont="1" applyFill="1" applyBorder="1" applyAlignment="1" applyProtection="1">
      <alignment horizontal="right" vertical="center"/>
    </xf>
    <xf numFmtId="44" fontId="22" fillId="0" borderId="13" xfId="0" applyNumberFormat="1" applyFont="1" applyFill="1" applyBorder="1" applyAlignment="1" applyProtection="1">
      <alignment horizontal="right" vertical="center"/>
    </xf>
    <xf numFmtId="44" fontId="22" fillId="0" borderId="28" xfId="0" applyNumberFormat="1" applyFont="1" applyFill="1" applyBorder="1" applyAlignment="1" applyProtection="1">
      <alignment horizontal="right" vertical="center"/>
    </xf>
    <xf numFmtId="44" fontId="22" fillId="0" borderId="23" xfId="0" applyNumberFormat="1" applyFont="1" applyFill="1" applyBorder="1" applyAlignment="1" applyProtection="1">
      <alignment horizontal="right" vertical="center"/>
    </xf>
    <xf numFmtId="44" fontId="22" fillId="0" borderId="14" xfId="0" applyNumberFormat="1" applyFont="1" applyFill="1" applyBorder="1" applyAlignment="1" applyProtection="1">
      <alignment horizontal="right" vertical="center"/>
    </xf>
    <xf numFmtId="44" fontId="22" fillId="0" borderId="21" xfId="0" applyNumberFormat="1" applyFont="1" applyFill="1" applyBorder="1" applyAlignment="1" applyProtection="1">
      <alignment horizontal="right" vertical="center"/>
    </xf>
    <xf numFmtId="44" fontId="40" fillId="0" borderId="47" xfId="0" applyNumberFormat="1" applyFont="1" applyFill="1" applyBorder="1" applyAlignment="1" applyProtection="1">
      <alignment horizontal="right" vertical="center"/>
    </xf>
    <xf numFmtId="44" fontId="22" fillId="0" borderId="27" xfId="0" applyNumberFormat="1" applyFont="1" applyFill="1" applyBorder="1" applyAlignment="1" applyProtection="1">
      <alignment horizontal="right" vertical="center"/>
    </xf>
    <xf numFmtId="44" fontId="22" fillId="0" borderId="11" xfId="0" applyNumberFormat="1" applyFont="1" applyFill="1" applyBorder="1" applyAlignment="1" applyProtection="1">
      <alignment horizontal="right" vertical="center"/>
    </xf>
    <xf numFmtId="44" fontId="22" fillId="0" borderId="42" xfId="0" applyNumberFormat="1" applyFont="1" applyFill="1" applyBorder="1" applyAlignment="1" applyProtection="1">
      <alignment horizontal="right" vertical="center"/>
    </xf>
    <xf numFmtId="44" fontId="42" fillId="0" borderId="40" xfId="0" applyNumberFormat="1" applyFont="1" applyFill="1" applyBorder="1" applyAlignment="1" applyProtection="1">
      <alignment horizontal="right" vertical="center"/>
    </xf>
    <xf numFmtId="44" fontId="22" fillId="19" borderId="78" xfId="45" applyFont="1" applyBorder="1" applyAlignment="1" applyProtection="1">
      <alignment horizontal="right" vertical="center"/>
      <protection locked="0"/>
    </xf>
    <xf numFmtId="44" fontId="22" fillId="19" borderId="79" xfId="45" applyFont="1" applyBorder="1" applyAlignment="1" applyProtection="1">
      <alignment horizontal="right" vertical="center"/>
      <protection locked="0"/>
    </xf>
    <xf numFmtId="44" fontId="22" fillId="19" borderId="80" xfId="45" applyFont="1" applyBorder="1" applyAlignment="1" applyProtection="1">
      <alignment horizontal="right" vertical="center"/>
      <protection locked="0"/>
    </xf>
    <xf numFmtId="44" fontId="40" fillId="0" borderId="73" xfId="0" applyNumberFormat="1" applyFont="1" applyBorder="1" applyAlignment="1" applyProtection="1">
      <alignment horizontal="right" vertical="center"/>
    </xf>
    <xf numFmtId="44" fontId="40" fillId="0" borderId="44" xfId="0" applyNumberFormat="1" applyFont="1" applyBorder="1" applyAlignment="1" applyProtection="1">
      <alignment horizontal="right" vertical="center"/>
    </xf>
    <xf numFmtId="44" fontId="22" fillId="18" borderId="81" xfId="47" applyBorder="1" applyAlignment="1" applyProtection="1">
      <alignment horizontal="right" vertical="center"/>
      <protection locked="0"/>
    </xf>
    <xf numFmtId="44" fontId="22" fillId="18" borderId="22" xfId="47" applyBorder="1" applyAlignment="1" applyProtection="1">
      <alignment horizontal="right" vertical="center"/>
      <protection locked="0"/>
    </xf>
    <xf numFmtId="44" fontId="22" fillId="18" borderId="82" xfId="47" applyBorder="1" applyAlignment="1" applyProtection="1">
      <alignment horizontal="right" vertical="center"/>
      <protection locked="0"/>
    </xf>
    <xf numFmtId="44" fontId="40" fillId="0" borderId="74" xfId="0" applyNumberFormat="1" applyFont="1" applyBorder="1" applyAlignment="1" applyProtection="1">
      <alignment horizontal="right" vertical="center"/>
    </xf>
    <xf numFmtId="44" fontId="22" fillId="17" borderId="83" xfId="48" applyBorder="1" applyAlignment="1" applyProtection="1">
      <alignment horizontal="right" vertical="center"/>
      <protection locked="0"/>
    </xf>
    <xf numFmtId="44" fontId="22" fillId="17" borderId="12" xfId="48" applyBorder="1" applyAlignment="1" applyProtection="1">
      <alignment horizontal="right" vertical="center"/>
      <protection locked="0"/>
    </xf>
    <xf numFmtId="44" fontId="22" fillId="17" borderId="84" xfId="48" applyBorder="1" applyAlignment="1" applyProtection="1">
      <alignment horizontal="right" vertical="center"/>
      <protection locked="0"/>
    </xf>
    <xf numFmtId="44" fontId="40" fillId="0" borderId="47" xfId="0" applyNumberFormat="1" applyFont="1" applyBorder="1" applyAlignment="1" applyProtection="1">
      <alignment horizontal="right" vertical="center"/>
    </xf>
    <xf numFmtId="44" fontId="22" fillId="18" borderId="27" xfId="0" applyNumberFormat="1" applyFont="1" applyFill="1" applyBorder="1" applyAlignment="1" applyProtection="1">
      <alignment horizontal="right" vertical="top"/>
      <protection locked="0"/>
    </xf>
    <xf numFmtId="44" fontId="22" fillId="18" borderId="11" xfId="0" applyNumberFormat="1" applyFont="1" applyFill="1" applyBorder="1" applyAlignment="1" applyProtection="1">
      <alignment horizontal="right" vertical="top"/>
      <protection locked="0"/>
    </xf>
    <xf numFmtId="44" fontId="22" fillId="18" borderId="42" xfId="0" applyNumberFormat="1" applyFont="1" applyFill="1" applyBorder="1" applyAlignment="1" applyProtection="1">
      <alignment horizontal="right" vertical="top"/>
      <protection locked="0"/>
    </xf>
    <xf numFmtId="44" fontId="40" fillId="0" borderId="87" xfId="0" applyNumberFormat="1" applyFont="1" applyFill="1" applyBorder="1" applyAlignment="1" applyProtection="1">
      <alignment horizontal="right" vertical="center"/>
    </xf>
    <xf numFmtId="44" fontId="40" fillId="0" borderId="88" xfId="0" applyNumberFormat="1" applyFont="1" applyFill="1" applyBorder="1" applyAlignment="1" applyProtection="1">
      <alignment horizontal="right" vertical="center"/>
    </xf>
    <xf numFmtId="44" fontId="40" fillId="0" borderId="89" xfId="0" applyNumberFormat="1" applyFont="1" applyFill="1" applyBorder="1" applyAlignment="1" applyProtection="1">
      <alignment horizontal="right" vertical="center"/>
    </xf>
    <xf numFmtId="44" fontId="40" fillId="0" borderId="48" xfId="0" applyNumberFormat="1" applyFont="1" applyFill="1" applyBorder="1" applyAlignment="1" applyProtection="1">
      <alignment horizontal="right" vertical="center"/>
    </xf>
    <xf numFmtId="44" fontId="22" fillId="17" borderId="85" xfId="49" applyBorder="1" applyAlignment="1" applyProtection="1">
      <alignment horizontal="right" vertical="center"/>
      <protection locked="0"/>
    </xf>
    <xf numFmtId="44" fontId="22" fillId="17" borderId="11" xfId="49" applyBorder="1" applyAlignment="1" applyProtection="1">
      <alignment horizontal="right" vertical="center"/>
      <protection locked="0"/>
    </xf>
    <xf numFmtId="44" fontId="22" fillId="17" borderId="86" xfId="49" applyBorder="1" applyAlignment="1" applyProtection="1">
      <alignment horizontal="right" vertical="center"/>
      <protection locked="0"/>
    </xf>
    <xf numFmtId="44" fontId="40" fillId="3" borderId="48" xfId="0" applyNumberFormat="1" applyFont="1" applyFill="1" applyBorder="1" applyAlignment="1" applyProtection="1">
      <alignment horizontal="right" vertical="center"/>
    </xf>
    <xf numFmtId="44" fontId="22" fillId="17" borderId="83" xfId="0" applyNumberFormat="1" applyFont="1" applyFill="1" applyBorder="1" applyAlignment="1" applyProtection="1">
      <alignment horizontal="right" vertical="center"/>
      <protection locked="0"/>
    </xf>
    <xf numFmtId="44" fontId="22" fillId="17" borderId="12" xfId="0" applyNumberFormat="1" applyFont="1" applyFill="1" applyBorder="1" applyAlignment="1" applyProtection="1">
      <alignment horizontal="right" vertical="center"/>
      <protection locked="0"/>
    </xf>
    <xf numFmtId="44" fontId="22" fillId="17" borderId="84" xfId="0" applyNumberFormat="1" applyFont="1" applyFill="1" applyBorder="1" applyAlignment="1" applyProtection="1">
      <alignment horizontal="right" vertical="center"/>
      <protection locked="0"/>
    </xf>
    <xf numFmtId="44" fontId="40" fillId="0" borderId="75" xfId="0" applyNumberFormat="1" applyFont="1" applyBorder="1" applyAlignment="1" applyProtection="1">
      <alignment horizontal="right" vertical="center"/>
    </xf>
    <xf numFmtId="44" fontId="40" fillId="0" borderId="75" xfId="0" applyNumberFormat="1" applyFont="1" applyFill="1" applyBorder="1" applyAlignment="1" applyProtection="1">
      <alignment horizontal="right" vertical="center"/>
    </xf>
    <xf numFmtId="44" fontId="40" fillId="0" borderId="46" xfId="0" applyNumberFormat="1" applyFont="1" applyFill="1" applyBorder="1" applyAlignment="1" applyProtection="1">
      <alignment horizontal="right" vertical="center"/>
    </xf>
    <xf numFmtId="44" fontId="40" fillId="0" borderId="76" xfId="0" applyNumberFormat="1" applyFont="1" applyFill="1" applyBorder="1" applyAlignment="1" applyProtection="1">
      <alignment horizontal="right" vertical="center"/>
    </xf>
    <xf numFmtId="44" fontId="40" fillId="0" borderId="77" xfId="0" applyNumberFormat="1" applyFont="1" applyFill="1" applyBorder="1" applyAlignment="1" applyProtection="1">
      <alignment horizontal="right" vertical="center"/>
    </xf>
    <xf numFmtId="17" fontId="23" fillId="0" borderId="0" xfId="0" applyNumberFormat="1" applyFont="1" applyFill="1" applyBorder="1" applyAlignment="1" applyProtection="1">
      <alignment horizontal="right" vertical="top"/>
    </xf>
    <xf numFmtId="0" fontId="40" fillId="0" borderId="0" xfId="0" applyFont="1" applyFill="1" applyBorder="1" applyAlignment="1" applyProtection="1">
      <alignment horizontal="right" vertical="center"/>
    </xf>
    <xf numFmtId="42" fontId="22" fillId="0" borderId="0" xfId="0" applyNumberFormat="1" applyFont="1" applyFill="1" applyBorder="1" applyAlignment="1" applyProtection="1">
      <alignment horizontal="right" vertical="top"/>
    </xf>
    <xf numFmtId="42" fontId="40" fillId="0" borderId="0" xfId="0" applyNumberFormat="1" applyFont="1" applyFill="1" applyBorder="1" applyAlignment="1" applyProtection="1">
      <alignment horizontal="right" vertical="center"/>
    </xf>
    <xf numFmtId="44" fontId="22" fillId="19" borderId="78" xfId="46" applyFont="1" applyBorder="1" applyAlignment="1" applyProtection="1">
      <alignment horizontal="right" vertical="center"/>
      <protection locked="0"/>
    </xf>
    <xf numFmtId="44" fontId="22" fillId="19" borderId="79" xfId="46" applyFont="1" applyBorder="1" applyAlignment="1" applyProtection="1">
      <alignment horizontal="right" vertical="center"/>
      <protection locked="0"/>
    </xf>
    <xf numFmtId="44" fontId="22" fillId="19" borderId="80" xfId="46" applyFont="1" applyBorder="1" applyAlignment="1" applyProtection="1">
      <alignment horizontal="right" vertical="center"/>
      <protection locked="0"/>
    </xf>
    <xf numFmtId="44" fontId="22" fillId="18" borderId="81" xfId="47" applyFont="1" applyBorder="1" applyAlignment="1" applyProtection="1">
      <alignment horizontal="right" vertical="center"/>
      <protection locked="0"/>
    </xf>
    <xf numFmtId="44" fontId="22" fillId="18" borderId="22" xfId="47" applyFont="1" applyBorder="1" applyAlignment="1" applyProtection="1">
      <alignment horizontal="right" vertical="center"/>
      <protection locked="0"/>
    </xf>
    <xf numFmtId="44" fontId="22" fillId="18" borderId="82" xfId="47" applyFont="1" applyBorder="1" applyAlignment="1" applyProtection="1">
      <alignment horizontal="right" vertical="center"/>
      <protection locked="0"/>
    </xf>
    <xf numFmtId="44" fontId="22" fillId="17" borderId="83" xfId="48" applyFont="1" applyBorder="1" applyAlignment="1" applyProtection="1">
      <alignment horizontal="right" vertical="center"/>
      <protection locked="0"/>
    </xf>
    <xf numFmtId="44" fontId="22" fillId="17" borderId="12" xfId="48" applyFont="1" applyBorder="1" applyAlignment="1" applyProtection="1">
      <alignment horizontal="right" vertical="center"/>
      <protection locked="0"/>
    </xf>
    <xf numFmtId="44" fontId="22" fillId="17" borderId="84" xfId="48" applyFont="1" applyBorder="1" applyAlignment="1" applyProtection="1">
      <alignment horizontal="right" vertical="center"/>
      <protection locked="0"/>
    </xf>
    <xf numFmtId="44" fontId="22" fillId="18" borderId="81" xfId="0" applyNumberFormat="1" applyFont="1" applyFill="1" applyBorder="1" applyAlignment="1" applyProtection="1">
      <alignment horizontal="right" vertical="center"/>
      <protection locked="0"/>
    </xf>
    <xf numFmtId="44" fontId="22" fillId="18" borderId="22" xfId="0" applyNumberFormat="1" applyFont="1" applyFill="1" applyBorder="1" applyAlignment="1" applyProtection="1">
      <alignment horizontal="right" vertical="center"/>
      <protection locked="0"/>
    </xf>
    <xf numFmtId="44" fontId="22" fillId="18" borderId="82" xfId="0" applyNumberFormat="1" applyFont="1" applyFill="1" applyBorder="1" applyAlignment="1" applyProtection="1">
      <alignment horizontal="right" vertical="center"/>
      <protection locked="0"/>
    </xf>
    <xf numFmtId="44" fontId="40" fillId="0" borderId="0" xfId="0" applyNumberFormat="1" applyFont="1" applyFill="1" applyBorder="1" applyAlignment="1" applyProtection="1">
      <alignment horizontal="right" vertical="center"/>
    </xf>
    <xf numFmtId="44" fontId="40" fillId="0" borderId="52" xfId="0" applyNumberFormat="1" applyFont="1" applyBorder="1" applyAlignment="1" applyProtection="1">
      <alignment horizontal="right" vertical="center"/>
    </xf>
    <xf numFmtId="44" fontId="40" fillId="0" borderId="52" xfId="0" applyNumberFormat="1" applyFont="1" applyFill="1" applyBorder="1" applyAlignment="1" applyProtection="1">
      <alignment horizontal="right" vertical="center"/>
    </xf>
    <xf numFmtId="0" fontId="22" fillId="17" borderId="68" xfId="43" applyProtection="1">
      <alignment horizontal="center" vertical="center"/>
      <protection locked="0"/>
    </xf>
    <xf numFmtId="0" fontId="22" fillId="18" borderId="68" xfId="44" applyProtection="1">
      <alignment horizontal="center" vertical="center"/>
      <protection locked="0"/>
    </xf>
    <xf numFmtId="0" fontId="44" fillId="0" borderId="49" xfId="0" applyFont="1" applyBorder="1" applyAlignment="1" applyProtection="1">
      <alignment horizontal="center" vertical="center" wrapText="1"/>
    </xf>
    <xf numFmtId="0" fontId="40" fillId="0" borderId="50" xfId="0" applyFont="1" applyBorder="1" applyAlignment="1" applyProtection="1">
      <alignment horizontal="center" vertical="center" wrapText="1"/>
    </xf>
    <xf numFmtId="0" fontId="42" fillId="0" borderId="0" xfId="0" applyFont="1" applyAlignment="1" applyProtection="1">
      <alignment horizontal="left" vertical="center"/>
    </xf>
    <xf numFmtId="0" fontId="42" fillId="0" borderId="0" xfId="0" applyFont="1" applyBorder="1" applyAlignment="1" applyProtection="1">
      <alignment horizontal="left" vertical="center"/>
    </xf>
    <xf numFmtId="0" fontId="40" fillId="0" borderId="70" xfId="0" applyFont="1" applyBorder="1" applyAlignment="1" applyProtection="1">
      <alignment horizontal="center" vertical="center" wrapText="1"/>
    </xf>
    <xf numFmtId="0" fontId="40" fillId="0" borderId="71" xfId="0" applyFont="1" applyBorder="1" applyAlignment="1" applyProtection="1">
      <alignment vertical="center" wrapText="1"/>
    </xf>
    <xf numFmtId="0" fontId="23" fillId="22" borderId="15" xfId="0" applyFont="1" applyFill="1" applyBorder="1" applyAlignment="1" applyProtection="1">
      <alignment horizontal="center" vertical="top"/>
    </xf>
    <xf numFmtId="0" fontId="23" fillId="22" borderId="16" xfId="0" applyFont="1" applyFill="1" applyBorder="1" applyAlignment="1" applyProtection="1">
      <alignment horizontal="center" vertical="top"/>
    </xf>
    <xf numFmtId="0" fontId="40" fillId="0" borderId="18" xfId="0" applyFont="1" applyBorder="1" applyAlignment="1" applyProtection="1">
      <alignment horizontal="center" vertical="center" wrapText="1"/>
    </xf>
    <xf numFmtId="0" fontId="40" fillId="0" borderId="20" xfId="0" applyFont="1" applyBorder="1" applyAlignment="1" applyProtection="1">
      <alignment horizontal="center" vertical="center" wrapText="1"/>
    </xf>
    <xf numFmtId="0" fontId="22" fillId="0" borderId="30" xfId="0" applyFont="1" applyBorder="1" applyAlignment="1" applyProtection="1">
      <alignment horizontal="right" vertical="center"/>
    </xf>
    <xf numFmtId="0" fontId="22" fillId="0" borderId="31" xfId="0" applyFont="1" applyBorder="1" applyAlignment="1" applyProtection="1">
      <alignment horizontal="right" vertical="center"/>
    </xf>
    <xf numFmtId="0" fontId="22" fillId="0" borderId="93" xfId="0" applyFont="1" applyBorder="1" applyAlignment="1" applyProtection="1">
      <alignment horizontal="right" vertical="center"/>
    </xf>
    <xf numFmtId="0" fontId="22" fillId="0" borderId="33" xfId="0" applyFont="1" applyBorder="1" applyAlignment="1" applyProtection="1">
      <alignment horizontal="right" vertical="center"/>
    </xf>
    <xf numFmtId="0" fontId="22" fillId="0" borderId="0" xfId="0" applyFont="1" applyBorder="1" applyAlignment="1" applyProtection="1">
      <alignment horizontal="right" vertical="center"/>
    </xf>
    <xf numFmtId="0" fontId="22" fillId="0" borderId="94" xfId="0" applyFont="1" applyBorder="1" applyAlignment="1" applyProtection="1">
      <alignment horizontal="right" vertical="center"/>
    </xf>
    <xf numFmtId="0" fontId="22" fillId="0" borderId="92" xfId="0" applyFont="1" applyFill="1" applyBorder="1" applyAlignment="1" applyProtection="1">
      <alignment horizontal="right" vertical="center"/>
    </xf>
    <xf numFmtId="0" fontId="22" fillId="0" borderId="91" xfId="0" applyFont="1" applyFill="1" applyBorder="1" applyAlignment="1" applyProtection="1">
      <alignment horizontal="right" vertical="center"/>
    </xf>
    <xf numFmtId="0" fontId="22" fillId="0" borderId="90" xfId="0" applyFont="1" applyFill="1" applyBorder="1" applyAlignment="1" applyProtection="1">
      <alignment horizontal="right" vertical="center"/>
    </xf>
    <xf numFmtId="0" fontId="40" fillId="0" borderId="95" xfId="0" applyFont="1" applyBorder="1" applyAlignment="1" applyProtection="1">
      <alignment horizontal="right" vertical="center"/>
    </xf>
    <xf numFmtId="0" fontId="40" fillId="0" borderId="96" xfId="0" applyFont="1" applyBorder="1" applyAlignment="1" applyProtection="1">
      <alignment horizontal="right" vertical="center"/>
    </xf>
    <xf numFmtId="0" fontId="40" fillId="0" borderId="97" xfId="0" applyFont="1" applyBorder="1" applyAlignment="1" applyProtection="1">
      <alignment horizontal="right" vertical="center"/>
    </xf>
    <xf numFmtId="0" fontId="26" fillId="0" borderId="0" xfId="0" applyFont="1" applyAlignment="1" applyProtection="1">
      <alignment horizontal="left" vertical="top" wrapText="1"/>
    </xf>
    <xf numFmtId="0" fontId="26" fillId="0" borderId="0" xfId="0" applyFont="1" applyAlignment="1" applyProtection="1">
      <alignment horizontal="left" vertical="top"/>
    </xf>
    <xf numFmtId="0" fontId="40" fillId="0" borderId="0" xfId="0" applyFont="1" applyAlignment="1" applyProtection="1">
      <alignment horizontal="right" vertical="center"/>
    </xf>
    <xf numFmtId="0" fontId="40" fillId="0" borderId="0" xfId="0" applyFont="1" applyBorder="1" applyAlignment="1" applyProtection="1">
      <alignment horizontal="right" vertical="center"/>
    </xf>
    <xf numFmtId="44" fontId="31" fillId="22" borderId="49" xfId="2" applyNumberFormat="1" applyFont="1" applyFill="1" applyBorder="1" applyAlignment="1" applyProtection="1">
      <alignment horizontal="center" vertical="top" wrapText="1"/>
    </xf>
    <xf numFmtId="44" fontId="31" fillId="22" borderId="50" xfId="2" applyNumberFormat="1" applyFont="1" applyFill="1" applyBorder="1" applyAlignment="1" applyProtection="1">
      <alignment horizontal="center" vertical="top" wrapText="1"/>
    </xf>
    <xf numFmtId="44" fontId="31" fillId="22" borderId="32" xfId="2" applyNumberFormat="1" applyFont="1" applyFill="1" applyBorder="1" applyAlignment="1" applyProtection="1">
      <alignment horizontal="center" vertical="top" wrapText="1"/>
    </xf>
    <xf numFmtId="0" fontId="50" fillId="0" borderId="30" xfId="0" applyFont="1" applyBorder="1" applyAlignment="1" applyProtection="1">
      <alignment horizontal="right" vertical="center"/>
    </xf>
    <xf numFmtId="0" fontId="50" fillId="0" borderId="31" xfId="0" applyFont="1" applyBorder="1" applyAlignment="1" applyProtection="1">
      <alignment horizontal="right" vertical="center"/>
    </xf>
    <xf numFmtId="0" fontId="50" fillId="0" borderId="63" xfId="0" applyFont="1" applyBorder="1" applyAlignment="1" applyProtection="1">
      <alignment horizontal="center" vertical="center"/>
    </xf>
    <xf numFmtId="0" fontId="50" fillId="0" borderId="64" xfId="0" applyFont="1" applyBorder="1" applyAlignment="1" applyProtection="1">
      <alignment horizontal="center" vertical="center"/>
    </xf>
    <xf numFmtId="0" fontId="42" fillId="0" borderId="103" xfId="0" applyFont="1" applyBorder="1" applyAlignment="1" applyProtection="1">
      <alignment horizontal="right" vertical="center"/>
    </xf>
    <xf numFmtId="0" fontId="42" fillId="0" borderId="67" xfId="0" applyFont="1" applyBorder="1" applyAlignment="1" applyProtection="1">
      <alignment horizontal="right" vertical="center"/>
    </xf>
    <xf numFmtId="0" fontId="42" fillId="0" borderId="105" xfId="0" applyFont="1" applyBorder="1" applyAlignment="1" applyProtection="1">
      <alignment horizontal="right" vertical="center"/>
    </xf>
    <xf numFmtId="0" fontId="22" fillId="0" borderId="34" xfId="0" applyFont="1" applyBorder="1" applyAlignment="1" applyProtection="1">
      <alignment horizontal="right" vertical="center"/>
    </xf>
    <xf numFmtId="0" fontId="22" fillId="0" borderId="35" xfId="0" applyFont="1" applyBorder="1" applyAlignment="1" applyProtection="1">
      <alignment horizontal="right" vertical="center"/>
    </xf>
    <xf numFmtId="0" fontId="22" fillId="0" borderId="36" xfId="0" applyFont="1" applyBorder="1" applyAlignment="1" applyProtection="1">
      <alignment horizontal="right" vertical="center"/>
    </xf>
    <xf numFmtId="0" fontId="42" fillId="0" borderId="57" xfId="0" applyFont="1" applyBorder="1" applyAlignment="1" applyProtection="1">
      <alignment horizontal="right" vertical="center"/>
    </xf>
    <xf numFmtId="0" fontId="42" fillId="0" borderId="62" xfId="0" applyFont="1" applyBorder="1" applyAlignment="1" applyProtection="1">
      <alignment horizontal="right" vertical="center"/>
    </xf>
    <xf numFmtId="0" fontId="42" fillId="0" borderId="58" xfId="0" applyFont="1" applyBorder="1" applyAlignment="1" applyProtection="1">
      <alignment horizontal="right" vertical="center"/>
    </xf>
    <xf numFmtId="0" fontId="41" fillId="5" borderId="0" xfId="0" applyFont="1" applyFill="1" applyBorder="1" applyAlignment="1" applyProtection="1">
      <alignment horizontal="center" vertical="center" wrapText="1"/>
    </xf>
    <xf numFmtId="0" fontId="48" fillId="20" borderId="30" xfId="0" applyFont="1" applyFill="1" applyBorder="1" applyAlignment="1" applyProtection="1">
      <alignment horizontal="center" vertical="center"/>
    </xf>
    <xf numFmtId="0" fontId="48" fillId="20" borderId="31" xfId="0" applyFont="1" applyFill="1" applyBorder="1" applyAlignment="1" applyProtection="1">
      <alignment horizontal="center" vertical="center"/>
    </xf>
    <xf numFmtId="0" fontId="48" fillId="20" borderId="32" xfId="0" applyFont="1" applyFill="1" applyBorder="1" applyAlignment="1" applyProtection="1">
      <alignment horizontal="center" vertical="center"/>
    </xf>
    <xf numFmtId="0" fontId="48" fillId="20" borderId="17" xfId="0" applyFont="1" applyFill="1" applyBorder="1" applyAlignment="1" applyProtection="1">
      <alignment horizontal="center" vertical="center"/>
    </xf>
    <xf numFmtId="0" fontId="48" fillId="20" borderId="18" xfId="0" applyFont="1" applyFill="1" applyBorder="1" applyAlignment="1" applyProtection="1">
      <alignment horizontal="center" vertical="center"/>
    </xf>
    <xf numFmtId="0" fontId="40" fillId="0" borderId="98" xfId="0" applyFont="1" applyBorder="1" applyAlignment="1" applyProtection="1">
      <alignment horizontal="center" vertical="center"/>
    </xf>
    <xf numFmtId="0" fontId="40" fillId="0" borderId="99" xfId="0" applyFont="1" applyBorder="1" applyAlignment="1" applyProtection="1">
      <alignment horizontal="center" vertical="center"/>
    </xf>
    <xf numFmtId="0" fontId="42" fillId="0" borderId="34" xfId="0" applyFont="1" applyBorder="1" applyAlignment="1" applyProtection="1">
      <alignment horizontal="right" vertical="center"/>
    </xf>
    <xf numFmtId="0" fontId="42" fillId="0" borderId="35" xfId="0" applyFont="1" applyBorder="1" applyAlignment="1" applyProtection="1">
      <alignment horizontal="right" vertical="center"/>
    </xf>
    <xf numFmtId="0" fontId="42" fillId="0" borderId="36" xfId="0" applyFont="1" applyBorder="1" applyAlignment="1" applyProtection="1">
      <alignment horizontal="right" vertical="center"/>
    </xf>
    <xf numFmtId="44" fontId="31" fillId="22" borderId="49" xfId="2" applyNumberFormat="1" applyFont="1" applyFill="1" applyBorder="1" applyAlignment="1" applyProtection="1">
      <alignment horizontal="right" vertical="top" wrapText="1"/>
    </xf>
    <xf numFmtId="44" fontId="31" fillId="22" borderId="50" xfId="2" applyNumberFormat="1" applyFont="1" applyFill="1" applyBorder="1" applyAlignment="1" applyProtection="1">
      <alignment horizontal="right" vertical="top" wrapText="1"/>
    </xf>
    <xf numFmtId="44" fontId="31" fillId="22" borderId="49" xfId="0" applyNumberFormat="1" applyFont="1" applyFill="1" applyBorder="1" applyAlignment="1" applyProtection="1">
      <alignment horizontal="right" vertical="top"/>
    </xf>
    <xf numFmtId="44" fontId="31" fillId="22" borderId="50" xfId="0" applyNumberFormat="1" applyFont="1" applyFill="1" applyBorder="1" applyAlignment="1" applyProtection="1">
      <alignment horizontal="right" vertical="top"/>
    </xf>
    <xf numFmtId="0" fontId="22" fillId="0" borderId="63" xfId="0" applyFont="1" applyBorder="1" applyAlignment="1" applyProtection="1">
      <alignment horizontal="right" vertical="center"/>
    </xf>
    <xf numFmtId="0" fontId="22" fillId="0" borderId="64" xfId="0" applyFont="1" applyBorder="1" applyAlignment="1" applyProtection="1">
      <alignment horizontal="right" vertical="center"/>
    </xf>
    <xf numFmtId="0" fontId="22" fillId="0" borderId="65" xfId="0" applyFont="1" applyBorder="1" applyAlignment="1" applyProtection="1">
      <alignment horizontal="right" vertical="center"/>
    </xf>
    <xf numFmtId="0" fontId="22" fillId="0" borderId="33"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22" fillId="0" borderId="94" xfId="0" applyFont="1" applyFill="1" applyBorder="1" applyAlignment="1" applyProtection="1">
      <alignment horizontal="right" vertical="center"/>
    </xf>
    <xf numFmtId="0" fontId="37" fillId="0" borderId="2" xfId="0" applyFont="1" applyBorder="1" applyAlignment="1">
      <alignment horizontal="left" wrapText="1"/>
    </xf>
  </cellXfs>
  <cellStyles count="51">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7">
    <dxf>
      <font>
        <condense val="0"/>
        <extend val="0"/>
        <color indexed="10"/>
      </font>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6"/>
      <tableStyleElement type="totalRow" dxfId="5"/>
      <tableStyleElement type="firstColumn" dxfId="4"/>
      <tableStyleElement type="lastColumn" dxfId="3"/>
      <tableStyleElement type="firstRowStripe" dxfId="2"/>
      <tableStyleElement type="secondRowStripe" dxfId="1"/>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168088</xdr:colOff>
      <xdr:row>0</xdr:row>
      <xdr:rowOff>100854</xdr:rowOff>
    </xdr:from>
    <xdr:to>
      <xdr:col>18</xdr:col>
      <xdr:colOff>1144713</xdr:colOff>
      <xdr:row>2</xdr:row>
      <xdr:rowOff>236438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37823" y="100854"/>
          <a:ext cx="2265302" cy="740702"/>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83"/>
  <sheetViews>
    <sheetView tabSelected="1" zoomScale="85" zoomScaleNormal="85" zoomScaleSheetLayoutView="85" zoomScalePageLayoutView="75" workbookViewId="0">
      <selection activeCell="D4" sqref="D4:E4"/>
    </sheetView>
  </sheetViews>
  <sheetFormatPr defaultColWidth="9.140625" defaultRowHeight="15.75" x14ac:dyDescent="0.2"/>
  <cols>
    <col min="1" max="1" width="5" style="7" customWidth="1"/>
    <col min="2" max="2" width="4.7109375" style="7" customWidth="1"/>
    <col min="3" max="3" width="31.7109375" style="8" customWidth="1"/>
    <col min="4" max="4" width="20.140625" style="7" customWidth="1"/>
    <col min="5" max="6" width="19.5703125" style="7" customWidth="1"/>
    <col min="7" max="7" width="19.42578125" style="7" customWidth="1"/>
    <col min="8" max="8" width="20.140625" style="7" customWidth="1"/>
    <col min="9" max="9" width="19.5703125" style="7" customWidth="1"/>
    <col min="10" max="17" width="17.7109375" style="7" customWidth="1"/>
    <col min="18" max="19" width="19.28515625" style="7" customWidth="1"/>
    <col min="20" max="16384" width="9.140625" style="7"/>
  </cols>
  <sheetData>
    <row r="1" spans="1:19" ht="24" customHeight="1" x14ac:dyDescent="0.2">
      <c r="A1" s="135" t="s">
        <v>317</v>
      </c>
    </row>
    <row r="2" spans="1:19" ht="24" customHeight="1" x14ac:dyDescent="0.2">
      <c r="A2" s="135" t="s">
        <v>313</v>
      </c>
    </row>
    <row r="3" spans="1:19" ht="24" customHeight="1" x14ac:dyDescent="0.2"/>
    <row r="4" spans="1:19" ht="24" customHeight="1" x14ac:dyDescent="0.2">
      <c r="A4" s="9"/>
      <c r="C4" s="107" t="s">
        <v>12</v>
      </c>
      <c r="D4" s="237"/>
      <c r="E4" s="237"/>
      <c r="F4" s="10"/>
      <c r="G4" s="107" t="s">
        <v>316</v>
      </c>
      <c r="H4" s="237"/>
      <c r="I4" s="237"/>
      <c r="K4" s="107" t="s">
        <v>13</v>
      </c>
      <c r="L4" s="132"/>
      <c r="N4" s="107" t="s">
        <v>304</v>
      </c>
      <c r="O4" s="105" t="s">
        <v>4</v>
      </c>
      <c r="P4" s="11"/>
      <c r="R4" s="281" t="s">
        <v>314</v>
      </c>
      <c r="S4" s="281"/>
    </row>
    <row r="5" spans="1:19" ht="24" customHeight="1" x14ac:dyDescent="0.3">
      <c r="A5" s="9"/>
      <c r="C5" s="107" t="s">
        <v>84</v>
      </c>
      <c r="D5" s="238"/>
      <c r="E5" s="238"/>
      <c r="F5" s="10"/>
      <c r="N5" s="12"/>
      <c r="Q5" s="106"/>
      <c r="R5" s="281"/>
      <c r="S5" s="281"/>
    </row>
    <row r="6" spans="1:19" ht="24" customHeight="1" x14ac:dyDescent="0.3">
      <c r="A6" s="9"/>
      <c r="C6" s="107" t="s">
        <v>96</v>
      </c>
      <c r="D6" s="237"/>
      <c r="E6" s="237"/>
      <c r="F6" s="10"/>
      <c r="J6" s="2"/>
      <c r="K6" s="2"/>
      <c r="L6" s="2"/>
      <c r="N6" s="12"/>
      <c r="R6"/>
      <c r="S6"/>
    </row>
    <row r="7" spans="1:19" ht="24" customHeight="1" thickBot="1" x14ac:dyDescent="0.25">
      <c r="A7" s="9"/>
    </row>
    <row r="8" spans="1:19" ht="24" customHeight="1" thickTop="1" thickBot="1" x14ac:dyDescent="0.25">
      <c r="A8" s="263" t="s">
        <v>315</v>
      </c>
      <c r="B8" s="263"/>
      <c r="C8" s="264"/>
      <c r="D8" s="129">
        <f>IFERROR(INDEX(LookupData!F$3:F$69,MATCH('Rev-Exp'!$D$4,LookupData!$E$3:$E$69,0)),0)</f>
        <v>0</v>
      </c>
      <c r="E8" s="13"/>
    </row>
    <row r="9" spans="1:19" ht="19.5" customHeight="1" thickTop="1" thickBot="1" x14ac:dyDescent="0.25">
      <c r="A9" s="9"/>
      <c r="D9" s="9"/>
      <c r="E9" s="9"/>
    </row>
    <row r="10" spans="1:19" ht="25.5" customHeight="1" x14ac:dyDescent="0.2">
      <c r="D10" s="2"/>
      <c r="E10" s="282" t="s">
        <v>286</v>
      </c>
      <c r="F10" s="283"/>
      <c r="G10" s="283"/>
      <c r="H10" s="283"/>
      <c r="I10" s="283"/>
      <c r="J10" s="283"/>
      <c r="K10" s="283"/>
      <c r="L10" s="283"/>
      <c r="M10" s="283"/>
      <c r="N10" s="283"/>
      <c r="O10" s="283"/>
      <c r="P10" s="283"/>
      <c r="Q10" s="284"/>
      <c r="R10" s="239" t="s">
        <v>308</v>
      </c>
      <c r="S10" s="239" t="s">
        <v>309</v>
      </c>
    </row>
    <row r="11" spans="1:19" ht="30" customHeight="1" thickBot="1" x14ac:dyDescent="0.25">
      <c r="D11" s="2"/>
      <c r="E11" s="109">
        <v>43344</v>
      </c>
      <c r="F11" s="110">
        <v>43374</v>
      </c>
      <c r="G11" s="110">
        <v>43405</v>
      </c>
      <c r="H11" s="110">
        <v>43435</v>
      </c>
      <c r="I11" s="110">
        <v>43466</v>
      </c>
      <c r="J11" s="110">
        <v>43497</v>
      </c>
      <c r="K11" s="110">
        <v>43525</v>
      </c>
      <c r="L11" s="110">
        <v>43556</v>
      </c>
      <c r="M11" s="110">
        <v>43586</v>
      </c>
      <c r="N11" s="110">
        <v>43617</v>
      </c>
      <c r="O11" s="110">
        <v>43647</v>
      </c>
      <c r="P11" s="110">
        <v>43678</v>
      </c>
      <c r="Q11" s="140">
        <v>43709</v>
      </c>
      <c r="R11" s="240"/>
      <c r="S11" s="240"/>
    </row>
    <row r="12" spans="1:19" s="15" customFormat="1" ht="19.5" customHeight="1" x14ac:dyDescent="0.2">
      <c r="A12" s="241" t="s">
        <v>114</v>
      </c>
      <c r="B12" s="241"/>
      <c r="C12" s="242"/>
      <c r="D12" s="17"/>
      <c r="E12" s="18"/>
      <c r="F12" s="18"/>
      <c r="G12" s="18"/>
      <c r="H12" s="18"/>
      <c r="I12" s="18"/>
      <c r="J12" s="18"/>
      <c r="K12" s="18"/>
      <c r="L12" s="18"/>
      <c r="M12" s="18"/>
      <c r="N12" s="18"/>
      <c r="O12" s="18"/>
      <c r="P12" s="18"/>
      <c r="Q12" s="18"/>
      <c r="R12" s="19"/>
      <c r="S12" s="19"/>
    </row>
    <row r="13" spans="1:19" ht="19.5" customHeight="1" thickBot="1" x14ac:dyDescent="0.25">
      <c r="B13" s="108" t="s">
        <v>97</v>
      </c>
      <c r="C13" s="108" t="s">
        <v>127</v>
      </c>
      <c r="D13" s="15"/>
      <c r="E13" s="21"/>
      <c r="F13" s="21"/>
      <c r="G13" s="21"/>
      <c r="H13" s="21"/>
      <c r="I13" s="21"/>
      <c r="J13" s="21"/>
      <c r="K13" s="21"/>
      <c r="L13" s="21"/>
      <c r="M13" s="21"/>
      <c r="N13" s="21"/>
      <c r="O13" s="21"/>
      <c r="P13" s="21"/>
      <c r="Q13" s="21"/>
      <c r="R13" s="21"/>
      <c r="S13" s="21"/>
    </row>
    <row r="14" spans="1:19" ht="19.5" customHeight="1" x14ac:dyDescent="0.2">
      <c r="B14" s="249" t="s">
        <v>148</v>
      </c>
      <c r="C14" s="250"/>
      <c r="D14" s="251"/>
      <c r="E14" s="186"/>
      <c r="F14" s="187"/>
      <c r="G14" s="187"/>
      <c r="H14" s="187"/>
      <c r="I14" s="187"/>
      <c r="J14" s="187"/>
      <c r="K14" s="187"/>
      <c r="L14" s="187"/>
      <c r="M14" s="187"/>
      <c r="N14" s="187"/>
      <c r="O14" s="187"/>
      <c r="P14" s="187"/>
      <c r="Q14" s="188"/>
      <c r="R14" s="189">
        <f t="shared" ref="R14:S20" si="0">SUM(E14:P14)</f>
        <v>0</v>
      </c>
      <c r="S14" s="190">
        <f t="shared" si="0"/>
        <v>0</v>
      </c>
    </row>
    <row r="15" spans="1:19" ht="19.5" customHeight="1" x14ac:dyDescent="0.2">
      <c r="B15" s="252" t="s">
        <v>149</v>
      </c>
      <c r="C15" s="253"/>
      <c r="D15" s="254"/>
      <c r="E15" s="191"/>
      <c r="F15" s="192"/>
      <c r="G15" s="192"/>
      <c r="H15" s="192"/>
      <c r="I15" s="192"/>
      <c r="J15" s="192"/>
      <c r="K15" s="192"/>
      <c r="L15" s="192"/>
      <c r="M15" s="192"/>
      <c r="N15" s="192"/>
      <c r="O15" s="192"/>
      <c r="P15" s="192"/>
      <c r="Q15" s="193"/>
      <c r="R15" s="194">
        <f t="shared" si="0"/>
        <v>0</v>
      </c>
      <c r="S15" s="169">
        <f t="shared" si="0"/>
        <v>0</v>
      </c>
    </row>
    <row r="16" spans="1:19" ht="19.5" customHeight="1" x14ac:dyDescent="0.2">
      <c r="B16" s="252" t="s">
        <v>150</v>
      </c>
      <c r="C16" s="253"/>
      <c r="D16" s="254"/>
      <c r="E16" s="210"/>
      <c r="F16" s="211"/>
      <c r="G16" s="211"/>
      <c r="H16" s="211"/>
      <c r="I16" s="211"/>
      <c r="J16" s="211"/>
      <c r="K16" s="211"/>
      <c r="L16" s="211"/>
      <c r="M16" s="211"/>
      <c r="N16" s="211"/>
      <c r="O16" s="211"/>
      <c r="P16" s="211"/>
      <c r="Q16" s="212"/>
      <c r="R16" s="213">
        <f t="shared" si="0"/>
        <v>0</v>
      </c>
      <c r="S16" s="173">
        <f t="shared" si="0"/>
        <v>0</v>
      </c>
    </row>
    <row r="17" spans="1:19" ht="19.5" customHeight="1" x14ac:dyDescent="0.2">
      <c r="B17" s="252" t="s">
        <v>2</v>
      </c>
      <c r="C17" s="253"/>
      <c r="D17" s="254"/>
      <c r="E17" s="191"/>
      <c r="F17" s="192"/>
      <c r="G17" s="192"/>
      <c r="H17" s="192"/>
      <c r="I17" s="192"/>
      <c r="J17" s="192"/>
      <c r="K17" s="192"/>
      <c r="L17" s="192"/>
      <c r="M17" s="192"/>
      <c r="N17" s="192"/>
      <c r="O17" s="192"/>
      <c r="P17" s="192"/>
      <c r="Q17" s="193"/>
      <c r="R17" s="213">
        <f t="shared" si="0"/>
        <v>0</v>
      </c>
      <c r="S17" s="173">
        <f t="shared" si="0"/>
        <v>0</v>
      </c>
    </row>
    <row r="18" spans="1:19" ht="19.5" customHeight="1" x14ac:dyDescent="0.2">
      <c r="B18" s="252" t="s">
        <v>1</v>
      </c>
      <c r="C18" s="253"/>
      <c r="D18" s="254"/>
      <c r="E18" s="195"/>
      <c r="F18" s="196"/>
      <c r="G18" s="196"/>
      <c r="H18" s="196"/>
      <c r="I18" s="196"/>
      <c r="J18" s="196"/>
      <c r="K18" s="196"/>
      <c r="L18" s="196"/>
      <c r="M18" s="196"/>
      <c r="N18" s="196"/>
      <c r="O18" s="196"/>
      <c r="P18" s="196"/>
      <c r="Q18" s="197"/>
      <c r="R18" s="213">
        <f t="shared" si="0"/>
        <v>0</v>
      </c>
      <c r="S18" s="173">
        <f t="shared" si="0"/>
        <v>0</v>
      </c>
    </row>
    <row r="19" spans="1:19" ht="19.5" customHeight="1" x14ac:dyDescent="0.2">
      <c r="B19" s="299" t="s">
        <v>151</v>
      </c>
      <c r="C19" s="300"/>
      <c r="D19" s="301"/>
      <c r="E19" s="191"/>
      <c r="F19" s="192"/>
      <c r="G19" s="192"/>
      <c r="H19" s="192"/>
      <c r="I19" s="192"/>
      <c r="J19" s="192"/>
      <c r="K19" s="192"/>
      <c r="L19" s="192"/>
      <c r="M19" s="192"/>
      <c r="N19" s="192"/>
      <c r="O19" s="192"/>
      <c r="P19" s="192"/>
      <c r="Q19" s="193"/>
      <c r="R19" s="214">
        <f t="shared" si="0"/>
        <v>0</v>
      </c>
      <c r="S19" s="215">
        <f t="shared" si="0"/>
        <v>0</v>
      </c>
    </row>
    <row r="20" spans="1:19" ht="19.5" customHeight="1" thickBot="1" x14ac:dyDescent="0.25">
      <c r="B20" s="255" t="s">
        <v>152</v>
      </c>
      <c r="C20" s="256"/>
      <c r="D20" s="257"/>
      <c r="E20" s="206"/>
      <c r="F20" s="207"/>
      <c r="G20" s="207"/>
      <c r="H20" s="207"/>
      <c r="I20" s="207"/>
      <c r="J20" s="207"/>
      <c r="K20" s="207"/>
      <c r="L20" s="207"/>
      <c r="M20" s="207"/>
      <c r="N20" s="207"/>
      <c r="O20" s="207"/>
      <c r="P20" s="207"/>
      <c r="Q20" s="208"/>
      <c r="R20" s="216">
        <f t="shared" si="0"/>
        <v>0</v>
      </c>
      <c r="S20" s="181">
        <f t="shared" si="0"/>
        <v>0</v>
      </c>
    </row>
    <row r="21" spans="1:19" s="22" customFormat="1" ht="19.5" customHeight="1" thickTop="1" thickBot="1" x14ac:dyDescent="0.25">
      <c r="B21" s="258" t="s">
        <v>7</v>
      </c>
      <c r="C21" s="259"/>
      <c r="D21" s="260"/>
      <c r="E21" s="202">
        <f t="shared" ref="E21:R21" si="1">SUM(E14:E20)</f>
        <v>0</v>
      </c>
      <c r="F21" s="203">
        <f t="shared" si="1"/>
        <v>0</v>
      </c>
      <c r="G21" s="203">
        <f t="shared" si="1"/>
        <v>0</v>
      </c>
      <c r="H21" s="203">
        <f t="shared" si="1"/>
        <v>0</v>
      </c>
      <c r="I21" s="203">
        <f t="shared" si="1"/>
        <v>0</v>
      </c>
      <c r="J21" s="203">
        <f t="shared" si="1"/>
        <v>0</v>
      </c>
      <c r="K21" s="203">
        <f t="shared" si="1"/>
        <v>0</v>
      </c>
      <c r="L21" s="203">
        <f t="shared" si="1"/>
        <v>0</v>
      </c>
      <c r="M21" s="203">
        <f t="shared" si="1"/>
        <v>0</v>
      </c>
      <c r="N21" s="203">
        <f t="shared" si="1"/>
        <v>0</v>
      </c>
      <c r="O21" s="203">
        <f t="shared" si="1"/>
        <v>0</v>
      </c>
      <c r="P21" s="203">
        <f t="shared" si="1"/>
        <v>0</v>
      </c>
      <c r="Q21" s="204">
        <f t="shared" si="1"/>
        <v>0</v>
      </c>
      <c r="R21" s="217">
        <f t="shared" si="1"/>
        <v>0</v>
      </c>
      <c r="S21" s="205">
        <f t="shared" ref="S21" si="2">SUM(S14:S20)</f>
        <v>0</v>
      </c>
    </row>
    <row r="22" spans="1:19" s="15" customFormat="1" ht="15" customHeight="1" x14ac:dyDescent="0.2">
      <c r="A22" s="14"/>
      <c r="C22" s="16"/>
      <c r="D22" s="17"/>
      <c r="E22" s="218"/>
      <c r="F22" s="218"/>
      <c r="G22" s="218"/>
      <c r="H22" s="218"/>
      <c r="I22" s="218"/>
      <c r="J22" s="218"/>
      <c r="K22" s="218"/>
      <c r="L22" s="218"/>
      <c r="M22" s="218"/>
      <c r="N22" s="218"/>
      <c r="O22" s="218"/>
      <c r="P22" s="218"/>
      <c r="Q22" s="218"/>
      <c r="R22" s="219"/>
      <c r="S22" s="219"/>
    </row>
    <row r="23" spans="1:19" ht="19.5" customHeight="1" thickBot="1" x14ac:dyDescent="0.25">
      <c r="B23" s="108" t="s">
        <v>98</v>
      </c>
      <c r="C23" s="108" t="s">
        <v>126</v>
      </c>
      <c r="E23" s="220"/>
      <c r="F23" s="220"/>
      <c r="G23" s="220"/>
      <c r="H23" s="220"/>
      <c r="I23" s="220"/>
      <c r="J23" s="220"/>
      <c r="K23" s="220"/>
      <c r="L23" s="220"/>
      <c r="M23" s="220"/>
      <c r="N23" s="220"/>
      <c r="O23" s="220"/>
      <c r="P23" s="220"/>
      <c r="Q23" s="220"/>
      <c r="R23" s="221"/>
      <c r="S23" s="221"/>
    </row>
    <row r="24" spans="1:19" ht="19.5" customHeight="1" x14ac:dyDescent="0.2">
      <c r="B24" s="249" t="s">
        <v>148</v>
      </c>
      <c r="C24" s="250"/>
      <c r="D24" s="251"/>
      <c r="E24" s="222"/>
      <c r="F24" s="223"/>
      <c r="G24" s="223"/>
      <c r="H24" s="223"/>
      <c r="I24" s="223"/>
      <c r="J24" s="223"/>
      <c r="K24" s="223"/>
      <c r="L24" s="223"/>
      <c r="M24" s="223"/>
      <c r="N24" s="223"/>
      <c r="O24" s="223"/>
      <c r="P24" s="223"/>
      <c r="Q24" s="224"/>
      <c r="R24" s="189">
        <f t="shared" ref="R24:S27" si="3">SUM(E24:P24)</f>
        <v>0</v>
      </c>
      <c r="S24" s="190">
        <f t="shared" si="3"/>
        <v>0</v>
      </c>
    </row>
    <row r="25" spans="1:19" ht="19.5" customHeight="1" x14ac:dyDescent="0.2">
      <c r="B25" s="252" t="s">
        <v>149</v>
      </c>
      <c r="C25" s="253"/>
      <c r="D25" s="254"/>
      <c r="E25" s="225"/>
      <c r="F25" s="226"/>
      <c r="G25" s="226"/>
      <c r="H25" s="226"/>
      <c r="I25" s="226"/>
      <c r="J25" s="226"/>
      <c r="K25" s="226"/>
      <c r="L25" s="226"/>
      <c r="M25" s="226"/>
      <c r="N25" s="226"/>
      <c r="O25" s="226"/>
      <c r="P25" s="226"/>
      <c r="Q25" s="227"/>
      <c r="R25" s="194">
        <f t="shared" si="3"/>
        <v>0</v>
      </c>
      <c r="S25" s="169">
        <f t="shared" si="3"/>
        <v>0</v>
      </c>
    </row>
    <row r="26" spans="1:19" ht="19.5" customHeight="1" x14ac:dyDescent="0.2">
      <c r="B26" s="252" t="s">
        <v>150</v>
      </c>
      <c r="C26" s="253"/>
      <c r="D26" s="254"/>
      <c r="E26" s="228"/>
      <c r="F26" s="229"/>
      <c r="G26" s="229"/>
      <c r="H26" s="229"/>
      <c r="I26" s="229"/>
      <c r="J26" s="229"/>
      <c r="K26" s="229"/>
      <c r="L26" s="229"/>
      <c r="M26" s="229"/>
      <c r="N26" s="229"/>
      <c r="O26" s="229"/>
      <c r="P26" s="229"/>
      <c r="Q26" s="230"/>
      <c r="R26" s="173">
        <f t="shared" si="3"/>
        <v>0</v>
      </c>
      <c r="S26" s="173">
        <f t="shared" si="3"/>
        <v>0</v>
      </c>
    </row>
    <row r="27" spans="1:19" ht="19.5" customHeight="1" x14ac:dyDescent="0.2">
      <c r="B27" s="252" t="s">
        <v>2</v>
      </c>
      <c r="C27" s="253"/>
      <c r="D27" s="254"/>
      <c r="E27" s="225"/>
      <c r="F27" s="226"/>
      <c r="G27" s="226"/>
      <c r="H27" s="226"/>
      <c r="I27" s="226"/>
      <c r="J27" s="226"/>
      <c r="K27" s="226"/>
      <c r="L27" s="226"/>
      <c r="M27" s="226"/>
      <c r="N27" s="226"/>
      <c r="O27" s="226"/>
      <c r="P27" s="226"/>
      <c r="Q27" s="227"/>
      <c r="R27" s="173">
        <f t="shared" si="3"/>
        <v>0</v>
      </c>
      <c r="S27" s="173">
        <f t="shared" si="3"/>
        <v>0</v>
      </c>
    </row>
    <row r="28" spans="1:19" ht="19.5" customHeight="1" x14ac:dyDescent="0.2">
      <c r="B28" s="252" t="s">
        <v>1</v>
      </c>
      <c r="C28" s="253"/>
      <c r="D28" s="254"/>
      <c r="E28" s="228"/>
      <c r="F28" s="229"/>
      <c r="G28" s="229"/>
      <c r="H28" s="229"/>
      <c r="I28" s="229"/>
      <c r="J28" s="229"/>
      <c r="K28" s="229"/>
      <c r="L28" s="229"/>
      <c r="M28" s="229"/>
      <c r="N28" s="229"/>
      <c r="O28" s="229"/>
      <c r="P28" s="229"/>
      <c r="Q28" s="230"/>
      <c r="R28" s="173">
        <f t="shared" ref="R28:R29" si="4">SUM(E28:P28)</f>
        <v>0</v>
      </c>
      <c r="S28" s="173">
        <f t="shared" ref="S28:S29" si="5">SUM(F28:Q28)</f>
        <v>0</v>
      </c>
    </row>
    <row r="29" spans="1:19" ht="19.5" customHeight="1" thickBot="1" x14ac:dyDescent="0.25">
      <c r="B29" s="255" t="s">
        <v>152</v>
      </c>
      <c r="C29" s="256"/>
      <c r="D29" s="257"/>
      <c r="E29" s="199"/>
      <c r="F29" s="200"/>
      <c r="G29" s="200"/>
      <c r="H29" s="200"/>
      <c r="I29" s="200"/>
      <c r="J29" s="200"/>
      <c r="K29" s="200"/>
      <c r="L29" s="200"/>
      <c r="M29" s="200"/>
      <c r="N29" s="200"/>
      <c r="O29" s="200"/>
      <c r="P29" s="200"/>
      <c r="Q29" s="201"/>
      <c r="R29" s="181">
        <f t="shared" si="4"/>
        <v>0</v>
      </c>
      <c r="S29" s="181">
        <f t="shared" si="5"/>
        <v>0</v>
      </c>
    </row>
    <row r="30" spans="1:19" s="22" customFormat="1" ht="19.5" customHeight="1" thickTop="1" thickBot="1" x14ac:dyDescent="0.25">
      <c r="B30" s="258" t="s">
        <v>7</v>
      </c>
      <c r="C30" s="259"/>
      <c r="D30" s="260"/>
      <c r="E30" s="202">
        <f t="shared" ref="E30:S30" si="6">SUM(E24:E29)</f>
        <v>0</v>
      </c>
      <c r="F30" s="203">
        <f t="shared" si="6"/>
        <v>0</v>
      </c>
      <c r="G30" s="203">
        <f t="shared" si="6"/>
        <v>0</v>
      </c>
      <c r="H30" s="203">
        <f t="shared" si="6"/>
        <v>0</v>
      </c>
      <c r="I30" s="203">
        <f t="shared" si="6"/>
        <v>0</v>
      </c>
      <c r="J30" s="203">
        <f t="shared" si="6"/>
        <v>0</v>
      </c>
      <c r="K30" s="203">
        <f t="shared" si="6"/>
        <v>0</v>
      </c>
      <c r="L30" s="203">
        <f t="shared" si="6"/>
        <v>0</v>
      </c>
      <c r="M30" s="203">
        <f t="shared" si="6"/>
        <v>0</v>
      </c>
      <c r="N30" s="203">
        <f t="shared" si="6"/>
        <v>0</v>
      </c>
      <c r="O30" s="203">
        <f t="shared" si="6"/>
        <v>0</v>
      </c>
      <c r="P30" s="203">
        <f t="shared" si="6"/>
        <v>0</v>
      </c>
      <c r="Q30" s="204">
        <f t="shared" si="6"/>
        <v>0</v>
      </c>
      <c r="R30" s="205">
        <f t="shared" si="6"/>
        <v>0</v>
      </c>
      <c r="S30" s="205">
        <f t="shared" si="6"/>
        <v>0</v>
      </c>
    </row>
    <row r="31" spans="1:19" s="15" customFormat="1" ht="15.75" customHeight="1" x14ac:dyDescent="0.2">
      <c r="A31" s="14"/>
      <c r="C31" s="16"/>
      <c r="D31" s="17"/>
      <c r="E31" s="218"/>
      <c r="F31" s="218"/>
      <c r="G31" s="218"/>
      <c r="H31" s="218"/>
      <c r="I31" s="218"/>
      <c r="J31" s="218"/>
      <c r="K31" s="218"/>
      <c r="L31" s="218"/>
      <c r="M31" s="218"/>
      <c r="N31" s="218"/>
      <c r="O31" s="218"/>
      <c r="P31" s="218"/>
      <c r="Q31" s="218"/>
      <c r="R31" s="219"/>
      <c r="S31" s="219"/>
    </row>
    <row r="32" spans="1:19" ht="19.5" customHeight="1" thickBot="1" x14ac:dyDescent="0.25">
      <c r="B32" s="108" t="s">
        <v>99</v>
      </c>
      <c r="C32" s="108" t="s">
        <v>125</v>
      </c>
      <c r="D32" s="15"/>
      <c r="E32" s="220"/>
      <c r="F32" s="220"/>
      <c r="G32" s="220"/>
      <c r="H32" s="220"/>
      <c r="I32" s="220"/>
      <c r="J32" s="220"/>
      <c r="K32" s="220"/>
      <c r="L32" s="220"/>
      <c r="M32" s="220"/>
      <c r="N32" s="220"/>
      <c r="O32" s="220"/>
      <c r="P32" s="220"/>
      <c r="Q32" s="220"/>
      <c r="R32" s="221"/>
      <c r="S32" s="221"/>
    </row>
    <row r="33" spans="1:19" ht="19.5" customHeight="1" x14ac:dyDescent="0.2">
      <c r="B33" s="249" t="s">
        <v>148</v>
      </c>
      <c r="C33" s="250"/>
      <c r="D33" s="251"/>
      <c r="E33" s="186"/>
      <c r="F33" s="187"/>
      <c r="G33" s="187"/>
      <c r="H33" s="187"/>
      <c r="I33" s="187"/>
      <c r="J33" s="187"/>
      <c r="K33" s="187"/>
      <c r="L33" s="187"/>
      <c r="M33" s="187"/>
      <c r="N33" s="187"/>
      <c r="O33" s="187"/>
      <c r="P33" s="187"/>
      <c r="Q33" s="188"/>
      <c r="R33" s="189">
        <f t="shared" ref="R33:S42" si="7">SUM(E33:P33)</f>
        <v>0</v>
      </c>
      <c r="S33" s="190">
        <f t="shared" si="7"/>
        <v>0</v>
      </c>
    </row>
    <row r="34" spans="1:19" ht="19.5" customHeight="1" x14ac:dyDescent="0.2">
      <c r="B34" s="252" t="s">
        <v>149</v>
      </c>
      <c r="C34" s="253"/>
      <c r="D34" s="254"/>
      <c r="E34" s="191"/>
      <c r="F34" s="192"/>
      <c r="G34" s="192"/>
      <c r="H34" s="192"/>
      <c r="I34" s="192"/>
      <c r="J34" s="192"/>
      <c r="K34" s="192"/>
      <c r="L34" s="192"/>
      <c r="M34" s="192"/>
      <c r="N34" s="192"/>
      <c r="O34" s="192"/>
      <c r="P34" s="192"/>
      <c r="Q34" s="193"/>
      <c r="R34" s="194">
        <f t="shared" ref="R34" si="8">SUM(E34:P34)</f>
        <v>0</v>
      </c>
      <c r="S34" s="169">
        <f t="shared" ref="S34" si="9">SUM(F34:Q34)</f>
        <v>0</v>
      </c>
    </row>
    <row r="35" spans="1:19" ht="19.5" customHeight="1" x14ac:dyDescent="0.2">
      <c r="B35" s="252" t="s">
        <v>150</v>
      </c>
      <c r="C35" s="253"/>
      <c r="D35" s="254"/>
      <c r="E35" s="195"/>
      <c r="F35" s="196"/>
      <c r="G35" s="196"/>
      <c r="H35" s="196"/>
      <c r="I35" s="196"/>
      <c r="J35" s="196"/>
      <c r="K35" s="196"/>
      <c r="L35" s="196"/>
      <c r="M35" s="196"/>
      <c r="N35" s="196"/>
      <c r="O35" s="196"/>
      <c r="P35" s="196"/>
      <c r="Q35" s="197"/>
      <c r="R35" s="173">
        <f t="shared" si="7"/>
        <v>0</v>
      </c>
      <c r="S35" s="173">
        <f t="shared" si="7"/>
        <v>0</v>
      </c>
    </row>
    <row r="36" spans="1:19" ht="19.5" customHeight="1" x14ac:dyDescent="0.2">
      <c r="B36" s="252" t="s">
        <v>2</v>
      </c>
      <c r="C36" s="253"/>
      <c r="D36" s="254"/>
      <c r="E36" s="191"/>
      <c r="F36" s="192"/>
      <c r="G36" s="192"/>
      <c r="H36" s="192"/>
      <c r="I36" s="192"/>
      <c r="J36" s="192"/>
      <c r="K36" s="192"/>
      <c r="L36" s="192"/>
      <c r="M36" s="192"/>
      <c r="N36" s="192"/>
      <c r="O36" s="192"/>
      <c r="P36" s="192"/>
      <c r="Q36" s="193"/>
      <c r="R36" s="173">
        <f t="shared" si="7"/>
        <v>0</v>
      </c>
      <c r="S36" s="173">
        <f t="shared" si="7"/>
        <v>0</v>
      </c>
    </row>
    <row r="37" spans="1:19" ht="19.5" customHeight="1" x14ac:dyDescent="0.2">
      <c r="B37" s="252" t="s">
        <v>1</v>
      </c>
      <c r="C37" s="253"/>
      <c r="D37" s="254"/>
      <c r="E37" s="195"/>
      <c r="F37" s="196"/>
      <c r="G37" s="196"/>
      <c r="H37" s="196"/>
      <c r="I37" s="196"/>
      <c r="J37" s="196"/>
      <c r="K37" s="196"/>
      <c r="L37" s="196"/>
      <c r="M37" s="196"/>
      <c r="N37" s="196"/>
      <c r="O37" s="196"/>
      <c r="P37" s="196"/>
      <c r="Q37" s="197"/>
      <c r="R37" s="173">
        <f t="shared" si="7"/>
        <v>0</v>
      </c>
      <c r="S37" s="173">
        <f t="shared" si="7"/>
        <v>0</v>
      </c>
    </row>
    <row r="38" spans="1:19" ht="19.5" customHeight="1" x14ac:dyDescent="0.2">
      <c r="B38" s="252" t="s">
        <v>85</v>
      </c>
      <c r="C38" s="253"/>
      <c r="D38" s="254"/>
      <c r="E38" s="191"/>
      <c r="F38" s="192"/>
      <c r="G38" s="192"/>
      <c r="H38" s="192"/>
      <c r="I38" s="192"/>
      <c r="J38" s="192"/>
      <c r="K38" s="192"/>
      <c r="L38" s="192"/>
      <c r="M38" s="192"/>
      <c r="N38" s="192"/>
      <c r="O38" s="192"/>
      <c r="P38" s="192"/>
      <c r="Q38" s="193"/>
      <c r="R38" s="173">
        <f t="shared" si="7"/>
        <v>0</v>
      </c>
      <c r="S38" s="173">
        <f t="shared" si="7"/>
        <v>0</v>
      </c>
    </row>
    <row r="39" spans="1:19" ht="19.5" customHeight="1" x14ac:dyDescent="0.2">
      <c r="B39" s="252" t="s">
        <v>110</v>
      </c>
      <c r="C39" s="253"/>
      <c r="D39" s="254"/>
      <c r="E39" s="195"/>
      <c r="F39" s="196"/>
      <c r="G39" s="196"/>
      <c r="H39" s="196"/>
      <c r="I39" s="196"/>
      <c r="J39" s="196"/>
      <c r="K39" s="196"/>
      <c r="L39" s="196"/>
      <c r="M39" s="196"/>
      <c r="N39" s="196"/>
      <c r="O39" s="196"/>
      <c r="P39" s="196"/>
      <c r="Q39" s="197"/>
      <c r="R39" s="181">
        <f t="shared" si="7"/>
        <v>0</v>
      </c>
      <c r="S39" s="181">
        <f t="shared" si="7"/>
        <v>0</v>
      </c>
    </row>
    <row r="40" spans="1:19" ht="19.5" customHeight="1" x14ac:dyDescent="0.2">
      <c r="B40" s="252" t="s">
        <v>151</v>
      </c>
      <c r="C40" s="253"/>
      <c r="D40" s="254"/>
      <c r="E40" s="191"/>
      <c r="F40" s="192"/>
      <c r="G40" s="192"/>
      <c r="H40" s="192"/>
      <c r="I40" s="192"/>
      <c r="J40" s="192"/>
      <c r="K40" s="192"/>
      <c r="L40" s="192"/>
      <c r="M40" s="192"/>
      <c r="N40" s="192"/>
      <c r="O40" s="192"/>
      <c r="P40" s="192"/>
      <c r="Q40" s="193"/>
      <c r="R40" s="215">
        <f>SUM(E40:P40)</f>
        <v>0</v>
      </c>
      <c r="S40" s="215">
        <f t="shared" si="7"/>
        <v>0</v>
      </c>
    </row>
    <row r="41" spans="1:19" ht="19.5" customHeight="1" x14ac:dyDescent="0.2">
      <c r="B41" s="252" t="s">
        <v>153</v>
      </c>
      <c r="C41" s="253"/>
      <c r="D41" s="254"/>
      <c r="E41" s="195"/>
      <c r="F41" s="196"/>
      <c r="G41" s="196"/>
      <c r="H41" s="196"/>
      <c r="I41" s="196"/>
      <c r="J41" s="196"/>
      <c r="K41" s="196"/>
      <c r="L41" s="196"/>
      <c r="M41" s="196"/>
      <c r="N41" s="196"/>
      <c r="O41" s="196"/>
      <c r="P41" s="196"/>
      <c r="Q41" s="197"/>
      <c r="R41" s="181">
        <f t="shared" ref="R41" si="10">SUM(E41:P41)</f>
        <v>0</v>
      </c>
      <c r="S41" s="181">
        <f t="shared" ref="S41" si="11">SUM(F41:Q41)</f>
        <v>0</v>
      </c>
    </row>
    <row r="42" spans="1:19" ht="19.5" customHeight="1" thickBot="1" x14ac:dyDescent="0.25">
      <c r="B42" s="255" t="s">
        <v>154</v>
      </c>
      <c r="C42" s="256"/>
      <c r="D42" s="257"/>
      <c r="E42" s="199"/>
      <c r="F42" s="200"/>
      <c r="G42" s="200"/>
      <c r="H42" s="200"/>
      <c r="I42" s="200"/>
      <c r="J42" s="200"/>
      <c r="K42" s="200"/>
      <c r="L42" s="200"/>
      <c r="M42" s="200"/>
      <c r="N42" s="200"/>
      <c r="O42" s="200"/>
      <c r="P42" s="200"/>
      <c r="Q42" s="201"/>
      <c r="R42" s="181">
        <f t="shared" si="7"/>
        <v>0</v>
      </c>
      <c r="S42" s="181">
        <f t="shared" si="7"/>
        <v>0</v>
      </c>
    </row>
    <row r="43" spans="1:19" s="22" customFormat="1" ht="19.5" customHeight="1" thickTop="1" thickBot="1" x14ac:dyDescent="0.25">
      <c r="B43" s="258" t="s">
        <v>7</v>
      </c>
      <c r="C43" s="259"/>
      <c r="D43" s="260"/>
      <c r="E43" s="202">
        <f t="shared" ref="E43:S43" si="12">SUM(E33:E42)</f>
        <v>0</v>
      </c>
      <c r="F43" s="203">
        <f t="shared" si="12"/>
        <v>0</v>
      </c>
      <c r="G43" s="203">
        <f t="shared" si="12"/>
        <v>0</v>
      </c>
      <c r="H43" s="203">
        <f t="shared" si="12"/>
        <v>0</v>
      </c>
      <c r="I43" s="203">
        <f t="shared" si="12"/>
        <v>0</v>
      </c>
      <c r="J43" s="203">
        <f t="shared" si="12"/>
        <v>0</v>
      </c>
      <c r="K43" s="203">
        <f t="shared" si="12"/>
        <v>0</v>
      </c>
      <c r="L43" s="203">
        <f t="shared" si="12"/>
        <v>0</v>
      </c>
      <c r="M43" s="203">
        <f t="shared" si="12"/>
        <v>0</v>
      </c>
      <c r="N43" s="203">
        <f t="shared" si="12"/>
        <v>0</v>
      </c>
      <c r="O43" s="203">
        <f t="shared" si="12"/>
        <v>0</v>
      </c>
      <c r="P43" s="203">
        <f t="shared" si="12"/>
        <v>0</v>
      </c>
      <c r="Q43" s="204">
        <f t="shared" si="12"/>
        <v>0</v>
      </c>
      <c r="R43" s="205">
        <f t="shared" si="12"/>
        <v>0</v>
      </c>
      <c r="S43" s="205">
        <f t="shared" si="12"/>
        <v>0</v>
      </c>
    </row>
    <row r="44" spans="1:19" s="15" customFormat="1" ht="15.75" customHeight="1" x14ac:dyDescent="0.2">
      <c r="A44" s="14"/>
      <c r="C44" s="16"/>
      <c r="D44" s="17"/>
      <c r="E44" s="218"/>
      <c r="F44" s="218"/>
      <c r="G44" s="218"/>
      <c r="H44" s="218"/>
      <c r="I44" s="218"/>
      <c r="J44" s="218"/>
      <c r="K44" s="218"/>
      <c r="L44" s="218"/>
      <c r="M44" s="218"/>
      <c r="N44" s="218"/>
      <c r="O44" s="218"/>
      <c r="P44" s="218"/>
      <c r="Q44" s="218"/>
      <c r="R44" s="219"/>
      <c r="S44" s="219"/>
    </row>
    <row r="45" spans="1:19" ht="19.5" customHeight="1" thickBot="1" x14ac:dyDescent="0.25">
      <c r="B45" s="108" t="s">
        <v>100</v>
      </c>
      <c r="C45" s="108" t="s">
        <v>124</v>
      </c>
      <c r="D45" s="15"/>
      <c r="E45" s="220"/>
      <c r="F45" s="220"/>
      <c r="G45" s="220"/>
      <c r="H45" s="220"/>
      <c r="I45" s="220"/>
      <c r="J45" s="220"/>
      <c r="K45" s="220"/>
      <c r="L45" s="220"/>
      <c r="M45" s="220"/>
      <c r="N45" s="220"/>
      <c r="O45" s="220"/>
      <c r="P45" s="220"/>
      <c r="Q45" s="220"/>
      <c r="R45" s="221"/>
      <c r="S45" s="221"/>
    </row>
    <row r="46" spans="1:19" ht="19.5" customHeight="1" x14ac:dyDescent="0.2">
      <c r="B46" s="249" t="s">
        <v>150</v>
      </c>
      <c r="C46" s="250"/>
      <c r="D46" s="251"/>
      <c r="E46" s="186"/>
      <c r="F46" s="187"/>
      <c r="G46" s="187"/>
      <c r="H46" s="187"/>
      <c r="I46" s="187"/>
      <c r="J46" s="187"/>
      <c r="K46" s="187"/>
      <c r="L46" s="187"/>
      <c r="M46" s="187"/>
      <c r="N46" s="187"/>
      <c r="O46" s="187"/>
      <c r="P46" s="187"/>
      <c r="Q46" s="188"/>
      <c r="R46" s="189">
        <f t="shared" ref="R46:S48" si="13">SUM(E46:P46)</f>
        <v>0</v>
      </c>
      <c r="S46" s="190">
        <f t="shared" si="13"/>
        <v>0</v>
      </c>
    </row>
    <row r="47" spans="1:19" ht="19.5" customHeight="1" x14ac:dyDescent="0.2">
      <c r="B47" s="252" t="s">
        <v>2</v>
      </c>
      <c r="C47" s="253"/>
      <c r="D47" s="254"/>
      <c r="E47" s="191"/>
      <c r="F47" s="192"/>
      <c r="G47" s="192"/>
      <c r="H47" s="192"/>
      <c r="I47" s="192"/>
      <c r="J47" s="192"/>
      <c r="K47" s="192"/>
      <c r="L47" s="192"/>
      <c r="M47" s="192"/>
      <c r="N47" s="192"/>
      <c r="O47" s="192"/>
      <c r="P47" s="192"/>
      <c r="Q47" s="193"/>
      <c r="R47" s="194">
        <f t="shared" si="13"/>
        <v>0</v>
      </c>
      <c r="S47" s="169">
        <f t="shared" si="13"/>
        <v>0</v>
      </c>
    </row>
    <row r="48" spans="1:19" ht="19.5" customHeight="1" x14ac:dyDescent="0.2">
      <c r="B48" s="252" t="s">
        <v>85</v>
      </c>
      <c r="C48" s="253"/>
      <c r="D48" s="254"/>
      <c r="E48" s="195"/>
      <c r="F48" s="196"/>
      <c r="G48" s="196"/>
      <c r="H48" s="196"/>
      <c r="I48" s="196"/>
      <c r="J48" s="196"/>
      <c r="K48" s="196"/>
      <c r="L48" s="196"/>
      <c r="M48" s="196"/>
      <c r="N48" s="196"/>
      <c r="O48" s="196"/>
      <c r="P48" s="196"/>
      <c r="Q48" s="197"/>
      <c r="R48" s="173">
        <f t="shared" si="13"/>
        <v>0</v>
      </c>
      <c r="S48" s="173">
        <f t="shared" si="13"/>
        <v>0</v>
      </c>
    </row>
    <row r="49" spans="1:19" ht="19.5" customHeight="1" thickBot="1" x14ac:dyDescent="0.25">
      <c r="B49" s="255" t="s">
        <v>110</v>
      </c>
      <c r="C49" s="256"/>
      <c r="D49" s="257"/>
      <c r="E49" s="199"/>
      <c r="F49" s="200"/>
      <c r="G49" s="200"/>
      <c r="H49" s="200"/>
      <c r="I49" s="200"/>
      <c r="J49" s="200"/>
      <c r="K49" s="200"/>
      <c r="L49" s="200"/>
      <c r="M49" s="200"/>
      <c r="N49" s="200"/>
      <c r="O49" s="200"/>
      <c r="P49" s="200"/>
      <c r="Q49" s="201"/>
      <c r="R49" s="173">
        <f t="shared" ref="R49" si="14">SUM(E49:P49)</f>
        <v>0</v>
      </c>
      <c r="S49" s="173">
        <f t="shared" ref="S49" si="15">SUM(F49:Q49)</f>
        <v>0</v>
      </c>
    </row>
    <row r="50" spans="1:19" s="22" customFormat="1" ht="19.5" customHeight="1" thickTop="1" thickBot="1" x14ac:dyDescent="0.25">
      <c r="B50" s="258" t="s">
        <v>7</v>
      </c>
      <c r="C50" s="259"/>
      <c r="D50" s="260"/>
      <c r="E50" s="202">
        <f t="shared" ref="E50:S50" si="16">SUM(E46:E49)</f>
        <v>0</v>
      </c>
      <c r="F50" s="203">
        <f t="shared" si="16"/>
        <v>0</v>
      </c>
      <c r="G50" s="203">
        <f t="shared" si="16"/>
        <v>0</v>
      </c>
      <c r="H50" s="203">
        <f t="shared" si="16"/>
        <v>0</v>
      </c>
      <c r="I50" s="203">
        <f t="shared" si="16"/>
        <v>0</v>
      </c>
      <c r="J50" s="203">
        <f t="shared" si="16"/>
        <v>0</v>
      </c>
      <c r="K50" s="203">
        <f t="shared" si="16"/>
        <v>0</v>
      </c>
      <c r="L50" s="203">
        <f t="shared" si="16"/>
        <v>0</v>
      </c>
      <c r="M50" s="203">
        <f t="shared" si="16"/>
        <v>0</v>
      </c>
      <c r="N50" s="203">
        <f t="shared" si="16"/>
        <v>0</v>
      </c>
      <c r="O50" s="203">
        <f t="shared" si="16"/>
        <v>0</v>
      </c>
      <c r="P50" s="203">
        <f t="shared" si="16"/>
        <v>0</v>
      </c>
      <c r="Q50" s="204">
        <f t="shared" si="16"/>
        <v>0</v>
      </c>
      <c r="R50" s="209">
        <f t="shared" si="16"/>
        <v>0</v>
      </c>
      <c r="S50" s="209">
        <f t="shared" si="16"/>
        <v>0</v>
      </c>
    </row>
    <row r="51" spans="1:19" s="15" customFormat="1" ht="15.75" customHeight="1" x14ac:dyDescent="0.2">
      <c r="A51" s="14"/>
      <c r="C51" s="16"/>
      <c r="D51" s="17"/>
      <c r="E51" s="218"/>
      <c r="F51" s="218"/>
      <c r="G51" s="218"/>
      <c r="H51" s="218"/>
      <c r="I51" s="218"/>
      <c r="J51" s="218"/>
      <c r="K51" s="218"/>
      <c r="L51" s="218"/>
      <c r="M51" s="218"/>
      <c r="N51" s="218"/>
      <c r="O51" s="218"/>
      <c r="P51" s="218"/>
      <c r="Q51" s="218"/>
      <c r="R51" s="219"/>
      <c r="S51" s="219"/>
    </row>
    <row r="52" spans="1:19" ht="19.5" customHeight="1" thickBot="1" x14ac:dyDescent="0.25">
      <c r="B52" s="108" t="s">
        <v>101</v>
      </c>
      <c r="C52" s="108" t="s">
        <v>123</v>
      </c>
      <c r="D52" s="15"/>
      <c r="E52" s="220"/>
      <c r="F52" s="220"/>
      <c r="G52" s="220"/>
      <c r="H52" s="220"/>
      <c r="I52" s="220"/>
      <c r="J52" s="220"/>
      <c r="K52" s="220"/>
      <c r="L52" s="220"/>
      <c r="M52" s="220"/>
      <c r="N52" s="220"/>
      <c r="O52" s="220"/>
      <c r="P52" s="220"/>
      <c r="Q52" s="220"/>
      <c r="R52" s="221"/>
      <c r="S52" s="221"/>
    </row>
    <row r="53" spans="1:19" ht="19.5" customHeight="1" x14ac:dyDescent="0.2">
      <c r="B53" s="249" t="s">
        <v>150</v>
      </c>
      <c r="C53" s="250"/>
      <c r="D53" s="251"/>
      <c r="E53" s="186"/>
      <c r="F53" s="187"/>
      <c r="G53" s="187"/>
      <c r="H53" s="187"/>
      <c r="I53" s="187"/>
      <c r="J53" s="187"/>
      <c r="K53" s="187"/>
      <c r="L53" s="187"/>
      <c r="M53" s="187"/>
      <c r="N53" s="187"/>
      <c r="O53" s="187"/>
      <c r="P53" s="187"/>
      <c r="Q53" s="188"/>
      <c r="R53" s="189">
        <f t="shared" ref="R53:S55" si="17">SUM(E53:P53)</f>
        <v>0</v>
      </c>
      <c r="S53" s="190">
        <f t="shared" si="17"/>
        <v>0</v>
      </c>
    </row>
    <row r="54" spans="1:19" ht="19.5" customHeight="1" x14ac:dyDescent="0.2">
      <c r="B54" s="252" t="s">
        <v>2</v>
      </c>
      <c r="C54" s="253"/>
      <c r="D54" s="254"/>
      <c r="E54" s="191"/>
      <c r="F54" s="192"/>
      <c r="G54" s="192"/>
      <c r="H54" s="192"/>
      <c r="I54" s="192"/>
      <c r="J54" s="192"/>
      <c r="K54" s="192"/>
      <c r="L54" s="192"/>
      <c r="M54" s="192"/>
      <c r="N54" s="192"/>
      <c r="O54" s="192"/>
      <c r="P54" s="192"/>
      <c r="Q54" s="193"/>
      <c r="R54" s="194">
        <f t="shared" si="17"/>
        <v>0</v>
      </c>
      <c r="S54" s="169">
        <f t="shared" si="17"/>
        <v>0</v>
      </c>
    </row>
    <row r="55" spans="1:19" ht="19.5" customHeight="1" x14ac:dyDescent="0.2">
      <c r="B55" s="252" t="s">
        <v>85</v>
      </c>
      <c r="C55" s="253"/>
      <c r="D55" s="254"/>
      <c r="E55" s="195"/>
      <c r="F55" s="196"/>
      <c r="G55" s="196"/>
      <c r="H55" s="196"/>
      <c r="I55" s="196"/>
      <c r="J55" s="196"/>
      <c r="K55" s="196"/>
      <c r="L55" s="196"/>
      <c r="M55" s="196"/>
      <c r="N55" s="196"/>
      <c r="O55" s="196"/>
      <c r="P55" s="196"/>
      <c r="Q55" s="197"/>
      <c r="R55" s="173">
        <f t="shared" si="17"/>
        <v>0</v>
      </c>
      <c r="S55" s="173">
        <f t="shared" si="17"/>
        <v>0</v>
      </c>
    </row>
    <row r="56" spans="1:19" ht="19.5" customHeight="1" x14ac:dyDescent="0.2">
      <c r="B56" s="252" t="s">
        <v>110</v>
      </c>
      <c r="C56" s="253"/>
      <c r="D56" s="254"/>
      <c r="E56" s="191"/>
      <c r="F56" s="192"/>
      <c r="G56" s="192"/>
      <c r="H56" s="192"/>
      <c r="I56" s="192"/>
      <c r="J56" s="192"/>
      <c r="K56" s="192"/>
      <c r="L56" s="192"/>
      <c r="M56" s="192"/>
      <c r="N56" s="192"/>
      <c r="O56" s="192"/>
      <c r="P56" s="192"/>
      <c r="Q56" s="193"/>
      <c r="R56" s="173">
        <f t="shared" ref="R56" si="18">SUM(E56:P56)</f>
        <v>0</v>
      </c>
      <c r="S56" s="173">
        <f t="shared" ref="S56:S58" si="19">SUM(F56:Q56)</f>
        <v>0</v>
      </c>
    </row>
    <row r="57" spans="1:19" ht="19.5" customHeight="1" x14ac:dyDescent="0.2">
      <c r="B57" s="252" t="s">
        <v>151</v>
      </c>
      <c r="C57" s="253"/>
      <c r="D57" s="254"/>
      <c r="E57" s="195"/>
      <c r="F57" s="196"/>
      <c r="G57" s="196"/>
      <c r="H57" s="196"/>
      <c r="I57" s="196"/>
      <c r="J57" s="196"/>
      <c r="K57" s="196"/>
      <c r="L57" s="196"/>
      <c r="M57" s="196"/>
      <c r="N57" s="196"/>
      <c r="O57" s="196"/>
      <c r="P57" s="196"/>
      <c r="Q57" s="197"/>
      <c r="R57" s="215">
        <f>SUM(E57:P57)</f>
        <v>0</v>
      </c>
      <c r="S57" s="215">
        <f t="shared" si="19"/>
        <v>0</v>
      </c>
    </row>
    <row r="58" spans="1:19" ht="19.5" customHeight="1" thickBot="1" x14ac:dyDescent="0.25">
      <c r="B58" s="255" t="s">
        <v>153</v>
      </c>
      <c r="C58" s="256"/>
      <c r="D58" s="257"/>
      <c r="E58" s="199"/>
      <c r="F58" s="200"/>
      <c r="G58" s="200"/>
      <c r="H58" s="200"/>
      <c r="I58" s="200"/>
      <c r="J58" s="200"/>
      <c r="K58" s="200"/>
      <c r="L58" s="200"/>
      <c r="M58" s="200"/>
      <c r="N58" s="200"/>
      <c r="O58" s="200"/>
      <c r="P58" s="200"/>
      <c r="Q58" s="201"/>
      <c r="R58" s="181">
        <f>SUM(E58:P58)</f>
        <v>0</v>
      </c>
      <c r="S58" s="181">
        <f t="shared" si="19"/>
        <v>0</v>
      </c>
    </row>
    <row r="59" spans="1:19" s="22" customFormat="1" ht="19.5" customHeight="1" thickTop="1" thickBot="1" x14ac:dyDescent="0.25">
      <c r="B59" s="258" t="s">
        <v>7</v>
      </c>
      <c r="C59" s="259"/>
      <c r="D59" s="260"/>
      <c r="E59" s="202">
        <f t="shared" ref="E59:S59" si="20">SUM(E53:E58)</f>
        <v>0</v>
      </c>
      <c r="F59" s="203">
        <f t="shared" si="20"/>
        <v>0</v>
      </c>
      <c r="G59" s="203">
        <f t="shared" si="20"/>
        <v>0</v>
      </c>
      <c r="H59" s="203">
        <f t="shared" si="20"/>
        <v>0</v>
      </c>
      <c r="I59" s="203">
        <f t="shared" si="20"/>
        <v>0</v>
      </c>
      <c r="J59" s="203">
        <f t="shared" si="20"/>
        <v>0</v>
      </c>
      <c r="K59" s="203">
        <f t="shared" si="20"/>
        <v>0</v>
      </c>
      <c r="L59" s="203">
        <f t="shared" si="20"/>
        <v>0</v>
      </c>
      <c r="M59" s="203">
        <f t="shared" si="20"/>
        <v>0</v>
      </c>
      <c r="N59" s="203">
        <f t="shared" si="20"/>
        <v>0</v>
      </c>
      <c r="O59" s="203">
        <f t="shared" si="20"/>
        <v>0</v>
      </c>
      <c r="P59" s="203">
        <f t="shared" si="20"/>
        <v>0</v>
      </c>
      <c r="Q59" s="204">
        <f t="shared" si="20"/>
        <v>0</v>
      </c>
      <c r="R59" s="205">
        <f t="shared" si="20"/>
        <v>0</v>
      </c>
      <c r="S59" s="205">
        <f t="shared" si="20"/>
        <v>0</v>
      </c>
    </row>
    <row r="60" spans="1:19" s="15" customFormat="1" ht="15.75" customHeight="1" x14ac:dyDescent="0.2">
      <c r="A60" s="14"/>
      <c r="C60" s="16"/>
      <c r="D60" s="17"/>
      <c r="E60" s="218"/>
      <c r="F60" s="218"/>
      <c r="G60" s="218"/>
      <c r="H60" s="218"/>
      <c r="I60" s="218"/>
      <c r="J60" s="218"/>
      <c r="K60" s="218"/>
      <c r="L60" s="218"/>
      <c r="M60" s="218"/>
      <c r="N60" s="218"/>
      <c r="O60" s="218"/>
      <c r="P60" s="218"/>
      <c r="Q60" s="218"/>
      <c r="R60" s="219"/>
      <c r="S60" s="219"/>
    </row>
    <row r="61" spans="1:19" ht="19.5" customHeight="1" thickBot="1" x14ac:dyDescent="0.25">
      <c r="B61" s="108" t="s">
        <v>102</v>
      </c>
      <c r="C61" s="108" t="s">
        <v>105</v>
      </c>
      <c r="D61" s="15"/>
      <c r="E61" s="220"/>
      <c r="F61" s="220"/>
      <c r="G61" s="220"/>
      <c r="H61" s="220"/>
      <c r="I61" s="220"/>
      <c r="J61" s="220"/>
      <c r="K61" s="220"/>
      <c r="L61" s="220"/>
      <c r="M61" s="220"/>
      <c r="N61" s="220"/>
      <c r="O61" s="220"/>
      <c r="P61" s="220"/>
      <c r="Q61" s="220"/>
      <c r="R61" s="221"/>
      <c r="S61" s="221"/>
    </row>
    <row r="62" spans="1:19" ht="19.5" customHeight="1" x14ac:dyDescent="0.2">
      <c r="B62" s="249" t="s">
        <v>150</v>
      </c>
      <c r="C62" s="250"/>
      <c r="D62" s="251"/>
      <c r="E62" s="186"/>
      <c r="F62" s="187"/>
      <c r="G62" s="187"/>
      <c r="H62" s="187"/>
      <c r="I62" s="187"/>
      <c r="J62" s="187"/>
      <c r="K62" s="187"/>
      <c r="L62" s="187"/>
      <c r="M62" s="187"/>
      <c r="N62" s="187"/>
      <c r="O62" s="187"/>
      <c r="P62" s="187"/>
      <c r="Q62" s="188"/>
      <c r="R62" s="189">
        <f t="shared" ref="R62:S67" si="21">SUM(E62:P62)</f>
        <v>0</v>
      </c>
      <c r="S62" s="190">
        <f t="shared" si="21"/>
        <v>0</v>
      </c>
    </row>
    <row r="63" spans="1:19" ht="19.5" customHeight="1" x14ac:dyDescent="0.2">
      <c r="B63" s="252" t="s">
        <v>2</v>
      </c>
      <c r="C63" s="253"/>
      <c r="D63" s="254"/>
      <c r="E63" s="231"/>
      <c r="F63" s="232"/>
      <c r="G63" s="232"/>
      <c r="H63" s="232"/>
      <c r="I63" s="232"/>
      <c r="J63" s="232"/>
      <c r="K63" s="232"/>
      <c r="L63" s="232"/>
      <c r="M63" s="232"/>
      <c r="N63" s="232"/>
      <c r="O63" s="232"/>
      <c r="P63" s="232"/>
      <c r="Q63" s="233"/>
      <c r="R63" s="194">
        <f t="shared" si="21"/>
        <v>0</v>
      </c>
      <c r="S63" s="169">
        <f t="shared" si="21"/>
        <v>0</v>
      </c>
    </row>
    <row r="64" spans="1:19" ht="19.5" customHeight="1" x14ac:dyDescent="0.2">
      <c r="B64" s="252" t="s">
        <v>85</v>
      </c>
      <c r="C64" s="253"/>
      <c r="D64" s="254"/>
      <c r="E64" s="195"/>
      <c r="F64" s="196"/>
      <c r="G64" s="196"/>
      <c r="H64" s="196"/>
      <c r="I64" s="196"/>
      <c r="J64" s="196"/>
      <c r="K64" s="196"/>
      <c r="L64" s="196"/>
      <c r="M64" s="196"/>
      <c r="N64" s="196"/>
      <c r="O64" s="196"/>
      <c r="P64" s="196"/>
      <c r="Q64" s="197"/>
      <c r="R64" s="173">
        <f t="shared" si="21"/>
        <v>0</v>
      </c>
      <c r="S64" s="173">
        <f t="shared" si="21"/>
        <v>0</v>
      </c>
    </row>
    <row r="65" spans="1:19" ht="19.5" customHeight="1" x14ac:dyDescent="0.2">
      <c r="B65" s="252" t="s">
        <v>110</v>
      </c>
      <c r="C65" s="253"/>
      <c r="D65" s="254"/>
      <c r="E65" s="191"/>
      <c r="F65" s="192"/>
      <c r="G65" s="192"/>
      <c r="H65" s="192"/>
      <c r="I65" s="192"/>
      <c r="J65" s="192"/>
      <c r="K65" s="192"/>
      <c r="L65" s="192"/>
      <c r="M65" s="192"/>
      <c r="N65" s="192"/>
      <c r="O65" s="192"/>
      <c r="P65" s="192"/>
      <c r="Q65" s="193"/>
      <c r="R65" s="198">
        <f t="shared" si="21"/>
        <v>0</v>
      </c>
      <c r="S65" s="198">
        <f t="shared" si="21"/>
        <v>0</v>
      </c>
    </row>
    <row r="66" spans="1:19" ht="19.5" customHeight="1" x14ac:dyDescent="0.2">
      <c r="B66" s="252" t="s">
        <v>151</v>
      </c>
      <c r="C66" s="253"/>
      <c r="D66" s="254"/>
      <c r="E66" s="195"/>
      <c r="F66" s="196"/>
      <c r="G66" s="196"/>
      <c r="H66" s="196"/>
      <c r="I66" s="196"/>
      <c r="J66" s="196"/>
      <c r="K66" s="196"/>
      <c r="L66" s="196"/>
      <c r="M66" s="196"/>
      <c r="N66" s="196"/>
      <c r="O66" s="196"/>
      <c r="P66" s="196"/>
      <c r="Q66" s="197"/>
      <c r="R66" s="215">
        <f>SUM(E66:P66)</f>
        <v>0</v>
      </c>
      <c r="S66" s="215">
        <f t="shared" si="21"/>
        <v>0</v>
      </c>
    </row>
    <row r="67" spans="1:19" ht="19.5" customHeight="1" thickBot="1" x14ac:dyDescent="0.25">
      <c r="B67" s="255" t="s">
        <v>153</v>
      </c>
      <c r="C67" s="256"/>
      <c r="D67" s="257"/>
      <c r="E67" s="199"/>
      <c r="F67" s="200"/>
      <c r="G67" s="200"/>
      <c r="H67" s="200"/>
      <c r="I67" s="200"/>
      <c r="J67" s="200"/>
      <c r="K67" s="200"/>
      <c r="L67" s="200"/>
      <c r="M67" s="200"/>
      <c r="N67" s="200"/>
      <c r="O67" s="200"/>
      <c r="P67" s="200"/>
      <c r="Q67" s="201"/>
      <c r="R67" s="181">
        <f>SUM(E67:P67)</f>
        <v>0</v>
      </c>
      <c r="S67" s="181">
        <f t="shared" si="21"/>
        <v>0</v>
      </c>
    </row>
    <row r="68" spans="1:19" s="22" customFormat="1" ht="19.5" customHeight="1" thickTop="1" thickBot="1" x14ac:dyDescent="0.25">
      <c r="B68" s="258" t="s">
        <v>7</v>
      </c>
      <c r="C68" s="259"/>
      <c r="D68" s="260"/>
      <c r="E68" s="202">
        <f t="shared" ref="E68:S68" si="22">SUM(E62:E67)</f>
        <v>0</v>
      </c>
      <c r="F68" s="203">
        <f t="shared" si="22"/>
        <v>0</v>
      </c>
      <c r="G68" s="203">
        <f t="shared" si="22"/>
        <v>0</v>
      </c>
      <c r="H68" s="203">
        <f t="shared" si="22"/>
        <v>0</v>
      </c>
      <c r="I68" s="203">
        <f t="shared" si="22"/>
        <v>0</v>
      </c>
      <c r="J68" s="203">
        <f t="shared" si="22"/>
        <v>0</v>
      </c>
      <c r="K68" s="203">
        <f t="shared" si="22"/>
        <v>0</v>
      </c>
      <c r="L68" s="203">
        <f t="shared" si="22"/>
        <v>0</v>
      </c>
      <c r="M68" s="203">
        <f t="shared" si="22"/>
        <v>0</v>
      </c>
      <c r="N68" s="203">
        <f t="shared" si="22"/>
        <v>0</v>
      </c>
      <c r="O68" s="203">
        <f t="shared" si="22"/>
        <v>0</v>
      </c>
      <c r="P68" s="203">
        <f t="shared" si="22"/>
        <v>0</v>
      </c>
      <c r="Q68" s="204">
        <f t="shared" si="22"/>
        <v>0</v>
      </c>
      <c r="R68" s="205">
        <f t="shared" si="22"/>
        <v>0</v>
      </c>
      <c r="S68" s="205">
        <f t="shared" si="22"/>
        <v>0</v>
      </c>
    </row>
    <row r="69" spans="1:19" s="22" customFormat="1" ht="7.5" customHeight="1" x14ac:dyDescent="0.2">
      <c r="B69" s="125"/>
      <c r="C69" s="125"/>
      <c r="D69" s="125"/>
      <c r="E69" s="234"/>
      <c r="F69" s="234"/>
      <c r="G69" s="234"/>
      <c r="H69" s="234"/>
      <c r="I69" s="234"/>
      <c r="J69" s="234"/>
      <c r="K69" s="234"/>
      <c r="L69" s="234"/>
      <c r="M69" s="234"/>
      <c r="N69" s="234"/>
      <c r="O69" s="234"/>
      <c r="P69" s="234"/>
      <c r="Q69" s="234"/>
      <c r="R69" s="234"/>
      <c r="S69" s="234"/>
    </row>
    <row r="70" spans="1:19" s="15" customFormat="1" ht="15.75" customHeight="1" x14ac:dyDescent="0.2">
      <c r="A70" s="14"/>
      <c r="C70" s="16"/>
      <c r="D70" s="17"/>
      <c r="E70" s="218"/>
      <c r="F70" s="218"/>
      <c r="G70" s="218"/>
      <c r="H70" s="218"/>
      <c r="I70" s="218"/>
      <c r="J70" s="218"/>
      <c r="K70" s="218"/>
      <c r="L70" s="218"/>
      <c r="M70" s="218"/>
      <c r="N70" s="218"/>
      <c r="O70" s="218"/>
      <c r="P70" s="218"/>
      <c r="Q70" s="218"/>
      <c r="R70" s="219"/>
      <c r="S70" s="219"/>
    </row>
    <row r="71" spans="1:19" ht="19.5" customHeight="1" thickBot="1" x14ac:dyDescent="0.25">
      <c r="B71" s="108" t="s">
        <v>103</v>
      </c>
      <c r="C71" s="108" t="s">
        <v>122</v>
      </c>
      <c r="E71" s="220"/>
      <c r="F71" s="220"/>
      <c r="G71" s="220"/>
      <c r="H71" s="220"/>
      <c r="I71" s="220"/>
      <c r="J71" s="220"/>
      <c r="K71" s="220"/>
      <c r="L71" s="220"/>
      <c r="M71" s="220"/>
      <c r="N71" s="220"/>
      <c r="O71" s="220"/>
      <c r="P71" s="220"/>
      <c r="Q71" s="220"/>
      <c r="R71" s="221"/>
      <c r="S71" s="221"/>
    </row>
    <row r="72" spans="1:19" ht="19.5" customHeight="1" x14ac:dyDescent="0.2">
      <c r="B72" s="249" t="s">
        <v>148</v>
      </c>
      <c r="C72" s="250"/>
      <c r="D72" s="251"/>
      <c r="E72" s="186"/>
      <c r="F72" s="187"/>
      <c r="G72" s="187"/>
      <c r="H72" s="187"/>
      <c r="I72" s="187"/>
      <c r="J72" s="187"/>
      <c r="K72" s="187"/>
      <c r="L72" s="187"/>
      <c r="M72" s="187"/>
      <c r="N72" s="187"/>
      <c r="O72" s="187"/>
      <c r="P72" s="187"/>
      <c r="Q72" s="188"/>
      <c r="R72" s="189">
        <f t="shared" ref="R72:S77" si="23">SUM(E72:P72)</f>
        <v>0</v>
      </c>
      <c r="S72" s="190">
        <f t="shared" si="23"/>
        <v>0</v>
      </c>
    </row>
    <row r="73" spans="1:19" ht="19.5" customHeight="1" x14ac:dyDescent="0.2">
      <c r="B73" s="252" t="s">
        <v>149</v>
      </c>
      <c r="C73" s="253"/>
      <c r="D73" s="254"/>
      <c r="E73" s="231"/>
      <c r="F73" s="232"/>
      <c r="G73" s="232"/>
      <c r="H73" s="232"/>
      <c r="I73" s="232"/>
      <c r="J73" s="232"/>
      <c r="K73" s="232"/>
      <c r="L73" s="232"/>
      <c r="M73" s="232"/>
      <c r="N73" s="232"/>
      <c r="O73" s="232"/>
      <c r="P73" s="232"/>
      <c r="Q73" s="233"/>
      <c r="R73" s="194">
        <f t="shared" ref="R73" si="24">SUM(E73:P73)</f>
        <v>0</v>
      </c>
      <c r="S73" s="169">
        <f t="shared" ref="S73" si="25">SUM(F73:Q73)</f>
        <v>0</v>
      </c>
    </row>
    <row r="74" spans="1:19" ht="19.5" customHeight="1" x14ac:dyDescent="0.2">
      <c r="B74" s="252" t="s">
        <v>150</v>
      </c>
      <c r="C74" s="253"/>
      <c r="D74" s="254"/>
      <c r="E74" s="195"/>
      <c r="F74" s="196"/>
      <c r="G74" s="196"/>
      <c r="H74" s="196"/>
      <c r="I74" s="196"/>
      <c r="J74" s="196"/>
      <c r="K74" s="196"/>
      <c r="L74" s="196"/>
      <c r="M74" s="196"/>
      <c r="N74" s="196"/>
      <c r="O74" s="196"/>
      <c r="P74" s="196"/>
      <c r="Q74" s="197"/>
      <c r="R74" s="173">
        <f t="shared" si="23"/>
        <v>0</v>
      </c>
      <c r="S74" s="173">
        <f t="shared" si="23"/>
        <v>0</v>
      </c>
    </row>
    <row r="75" spans="1:19" ht="19.5" customHeight="1" x14ac:dyDescent="0.2">
      <c r="B75" s="252" t="s">
        <v>2</v>
      </c>
      <c r="C75" s="253"/>
      <c r="D75" s="254"/>
      <c r="E75" s="191"/>
      <c r="F75" s="192"/>
      <c r="G75" s="192"/>
      <c r="H75" s="192"/>
      <c r="I75" s="192"/>
      <c r="J75" s="192"/>
      <c r="K75" s="192"/>
      <c r="L75" s="192"/>
      <c r="M75" s="192"/>
      <c r="N75" s="192"/>
      <c r="O75" s="192"/>
      <c r="P75" s="192"/>
      <c r="Q75" s="193"/>
      <c r="R75" s="173">
        <f t="shared" si="23"/>
        <v>0</v>
      </c>
      <c r="S75" s="173">
        <f t="shared" si="23"/>
        <v>0</v>
      </c>
    </row>
    <row r="76" spans="1:19" ht="19.5" customHeight="1" x14ac:dyDescent="0.2">
      <c r="B76" s="252" t="s">
        <v>1</v>
      </c>
      <c r="C76" s="253"/>
      <c r="D76" s="254"/>
      <c r="E76" s="195"/>
      <c r="F76" s="196"/>
      <c r="G76" s="196"/>
      <c r="H76" s="196"/>
      <c r="I76" s="196"/>
      <c r="J76" s="196"/>
      <c r="K76" s="196"/>
      <c r="L76" s="196"/>
      <c r="M76" s="196"/>
      <c r="N76" s="196"/>
      <c r="O76" s="196"/>
      <c r="P76" s="196"/>
      <c r="Q76" s="197"/>
      <c r="R76" s="235">
        <f t="shared" si="23"/>
        <v>0</v>
      </c>
      <c r="S76" s="173">
        <f t="shared" si="23"/>
        <v>0</v>
      </c>
    </row>
    <row r="77" spans="1:19" ht="19.5" customHeight="1" x14ac:dyDescent="0.2">
      <c r="B77" s="252" t="s">
        <v>151</v>
      </c>
      <c r="C77" s="253"/>
      <c r="D77" s="254"/>
      <c r="E77" s="191"/>
      <c r="F77" s="192"/>
      <c r="G77" s="192"/>
      <c r="H77" s="192"/>
      <c r="I77" s="192"/>
      <c r="J77" s="192"/>
      <c r="K77" s="192"/>
      <c r="L77" s="192"/>
      <c r="M77" s="192"/>
      <c r="N77" s="192"/>
      <c r="O77" s="192"/>
      <c r="P77" s="192"/>
      <c r="Q77" s="193"/>
      <c r="R77" s="236">
        <f t="shared" si="23"/>
        <v>0</v>
      </c>
      <c r="S77" s="236">
        <f t="shared" si="23"/>
        <v>0</v>
      </c>
    </row>
    <row r="78" spans="1:19" ht="19.5" customHeight="1" thickBot="1" x14ac:dyDescent="0.25">
      <c r="B78" s="255" t="s">
        <v>152</v>
      </c>
      <c r="C78" s="256"/>
      <c r="D78" s="257"/>
      <c r="E78" s="206"/>
      <c r="F78" s="207"/>
      <c r="G78" s="207"/>
      <c r="H78" s="207"/>
      <c r="I78" s="207"/>
      <c r="J78" s="207"/>
      <c r="K78" s="207"/>
      <c r="L78" s="207"/>
      <c r="M78" s="207"/>
      <c r="N78" s="207"/>
      <c r="O78" s="207"/>
      <c r="P78" s="207"/>
      <c r="Q78" s="208"/>
      <c r="R78" s="181">
        <f t="shared" ref="R78" si="26">SUM(E78:P78)</f>
        <v>0</v>
      </c>
      <c r="S78" s="181">
        <f t="shared" ref="S78" si="27">SUM(F78:Q78)</f>
        <v>0</v>
      </c>
    </row>
    <row r="79" spans="1:19" s="22" customFormat="1" ht="19.5" customHeight="1" thickTop="1" thickBot="1" x14ac:dyDescent="0.25">
      <c r="B79" s="258" t="s">
        <v>7</v>
      </c>
      <c r="C79" s="259"/>
      <c r="D79" s="260"/>
      <c r="E79" s="202">
        <f t="shared" ref="E79:S79" si="28">SUM(E72:E78)</f>
        <v>0</v>
      </c>
      <c r="F79" s="203">
        <f t="shared" si="28"/>
        <v>0</v>
      </c>
      <c r="G79" s="203">
        <f t="shared" si="28"/>
        <v>0</v>
      </c>
      <c r="H79" s="203">
        <f t="shared" si="28"/>
        <v>0</v>
      </c>
      <c r="I79" s="203">
        <f t="shared" si="28"/>
        <v>0</v>
      </c>
      <c r="J79" s="203">
        <f t="shared" si="28"/>
        <v>0</v>
      </c>
      <c r="K79" s="203">
        <f t="shared" si="28"/>
        <v>0</v>
      </c>
      <c r="L79" s="203">
        <f t="shared" si="28"/>
        <v>0</v>
      </c>
      <c r="M79" s="203">
        <f t="shared" si="28"/>
        <v>0</v>
      </c>
      <c r="N79" s="203">
        <f t="shared" si="28"/>
        <v>0</v>
      </c>
      <c r="O79" s="203">
        <f t="shared" si="28"/>
        <v>0</v>
      </c>
      <c r="P79" s="203">
        <f t="shared" si="28"/>
        <v>0</v>
      </c>
      <c r="Q79" s="204">
        <f t="shared" si="28"/>
        <v>0</v>
      </c>
      <c r="R79" s="205">
        <f t="shared" si="28"/>
        <v>0</v>
      </c>
      <c r="S79" s="205">
        <f t="shared" si="28"/>
        <v>0</v>
      </c>
    </row>
    <row r="80" spans="1:19" s="15" customFormat="1" ht="15.75" customHeight="1" x14ac:dyDescent="0.2">
      <c r="A80" s="14"/>
      <c r="C80" s="16"/>
      <c r="D80" s="17"/>
      <c r="E80" s="18"/>
      <c r="F80" s="18"/>
      <c r="G80" s="18"/>
      <c r="H80" s="18"/>
      <c r="I80" s="18"/>
      <c r="J80" s="18"/>
      <c r="K80" s="18"/>
      <c r="L80" s="18"/>
      <c r="M80" s="18"/>
      <c r="N80" s="18"/>
      <c r="O80" s="18"/>
      <c r="P80" s="18"/>
      <c r="Q80" s="18"/>
      <c r="R80" s="113"/>
      <c r="S80" s="113"/>
    </row>
    <row r="81" spans="1:19" s="15" customFormat="1" ht="19.5" customHeight="1" thickBot="1" x14ac:dyDescent="0.25">
      <c r="A81" s="14"/>
      <c r="B81" s="108" t="s">
        <v>104</v>
      </c>
      <c r="C81" s="108" t="s">
        <v>121</v>
      </c>
      <c r="D81" s="17"/>
      <c r="E81" s="18"/>
      <c r="F81" s="18"/>
      <c r="G81" s="18"/>
      <c r="H81" s="18"/>
      <c r="I81" s="18"/>
      <c r="J81" s="18"/>
      <c r="K81" s="18"/>
      <c r="L81" s="18"/>
      <c r="M81" s="18"/>
      <c r="N81" s="18"/>
      <c r="O81" s="18"/>
      <c r="P81" s="18"/>
      <c r="Q81" s="18"/>
      <c r="R81" s="113"/>
      <c r="S81" s="113"/>
    </row>
    <row r="82" spans="1:19" s="15" customFormat="1" ht="19.5" customHeight="1" x14ac:dyDescent="0.2">
      <c r="A82" s="14"/>
      <c r="B82" s="249" t="s">
        <v>148</v>
      </c>
      <c r="C82" s="250"/>
      <c r="D82" s="251"/>
      <c r="E82" s="186"/>
      <c r="F82" s="187"/>
      <c r="G82" s="187"/>
      <c r="H82" s="187"/>
      <c r="I82" s="187"/>
      <c r="J82" s="187"/>
      <c r="K82" s="187"/>
      <c r="L82" s="187"/>
      <c r="M82" s="187"/>
      <c r="N82" s="187"/>
      <c r="O82" s="187"/>
      <c r="P82" s="187"/>
      <c r="Q82" s="188"/>
      <c r="R82" s="189">
        <f t="shared" ref="R82:S85" si="29">SUM(E82:P82)</f>
        <v>0</v>
      </c>
      <c r="S82" s="190">
        <f t="shared" si="29"/>
        <v>0</v>
      </c>
    </row>
    <row r="83" spans="1:19" s="15" customFormat="1" ht="19.5" customHeight="1" x14ac:dyDescent="0.2">
      <c r="A83" s="14"/>
      <c r="B83" s="252" t="s">
        <v>149</v>
      </c>
      <c r="C83" s="253"/>
      <c r="D83" s="254"/>
      <c r="E83" s="191"/>
      <c r="F83" s="192"/>
      <c r="G83" s="192"/>
      <c r="H83" s="192"/>
      <c r="I83" s="192"/>
      <c r="J83" s="192"/>
      <c r="K83" s="192"/>
      <c r="L83" s="192"/>
      <c r="M83" s="192"/>
      <c r="N83" s="192"/>
      <c r="O83" s="192"/>
      <c r="P83" s="192"/>
      <c r="Q83" s="193"/>
      <c r="R83" s="194">
        <f t="shared" ref="R83" si="30">SUM(E83:P83)</f>
        <v>0</v>
      </c>
      <c r="S83" s="169">
        <f t="shared" ref="S83" si="31">SUM(F83:Q83)</f>
        <v>0</v>
      </c>
    </row>
    <row r="84" spans="1:19" s="15" customFormat="1" ht="19.5" customHeight="1" x14ac:dyDescent="0.2">
      <c r="A84" s="14"/>
      <c r="B84" s="252" t="s">
        <v>2</v>
      </c>
      <c r="C84" s="253"/>
      <c r="D84" s="254"/>
      <c r="E84" s="195"/>
      <c r="F84" s="196"/>
      <c r="G84" s="196"/>
      <c r="H84" s="196"/>
      <c r="I84" s="196"/>
      <c r="J84" s="196"/>
      <c r="K84" s="196"/>
      <c r="L84" s="196"/>
      <c r="M84" s="196"/>
      <c r="N84" s="196"/>
      <c r="O84" s="196"/>
      <c r="P84" s="196"/>
      <c r="Q84" s="197"/>
      <c r="R84" s="173">
        <f t="shared" si="29"/>
        <v>0</v>
      </c>
      <c r="S84" s="173">
        <f t="shared" si="29"/>
        <v>0</v>
      </c>
    </row>
    <row r="85" spans="1:19" s="15" customFormat="1" ht="19.5" customHeight="1" thickBot="1" x14ac:dyDescent="0.25">
      <c r="A85" s="14"/>
      <c r="B85" s="255" t="s">
        <v>1</v>
      </c>
      <c r="C85" s="256"/>
      <c r="D85" s="257"/>
      <c r="E85" s="199"/>
      <c r="F85" s="200"/>
      <c r="G85" s="200"/>
      <c r="H85" s="200"/>
      <c r="I85" s="200"/>
      <c r="J85" s="200"/>
      <c r="K85" s="200"/>
      <c r="L85" s="200"/>
      <c r="M85" s="200"/>
      <c r="N85" s="200"/>
      <c r="O85" s="200"/>
      <c r="P85" s="200"/>
      <c r="Q85" s="201"/>
      <c r="R85" s="173">
        <f t="shared" si="29"/>
        <v>0</v>
      </c>
      <c r="S85" s="173">
        <f t="shared" si="29"/>
        <v>0</v>
      </c>
    </row>
    <row r="86" spans="1:19" s="15" customFormat="1" ht="19.5" customHeight="1" thickTop="1" thickBot="1" x14ac:dyDescent="0.25">
      <c r="A86" s="14"/>
      <c r="B86" s="258" t="s">
        <v>7</v>
      </c>
      <c r="C86" s="259"/>
      <c r="D86" s="260"/>
      <c r="E86" s="202">
        <f t="shared" ref="E86:S86" si="32">SUM(E82:E85)</f>
        <v>0</v>
      </c>
      <c r="F86" s="203">
        <f t="shared" si="32"/>
        <v>0</v>
      </c>
      <c r="G86" s="203">
        <f t="shared" si="32"/>
        <v>0</v>
      </c>
      <c r="H86" s="203">
        <f t="shared" si="32"/>
        <v>0</v>
      </c>
      <c r="I86" s="203">
        <f t="shared" si="32"/>
        <v>0</v>
      </c>
      <c r="J86" s="203">
        <f t="shared" si="32"/>
        <v>0</v>
      </c>
      <c r="K86" s="203">
        <f t="shared" si="32"/>
        <v>0</v>
      </c>
      <c r="L86" s="203">
        <f t="shared" si="32"/>
        <v>0</v>
      </c>
      <c r="M86" s="203">
        <f t="shared" si="32"/>
        <v>0</v>
      </c>
      <c r="N86" s="203">
        <f t="shared" si="32"/>
        <v>0</v>
      </c>
      <c r="O86" s="203">
        <f t="shared" si="32"/>
        <v>0</v>
      </c>
      <c r="P86" s="203">
        <f t="shared" si="32"/>
        <v>0</v>
      </c>
      <c r="Q86" s="204">
        <f t="shared" si="32"/>
        <v>0</v>
      </c>
      <c r="R86" s="209">
        <f t="shared" si="32"/>
        <v>0</v>
      </c>
      <c r="S86" s="209">
        <f t="shared" si="32"/>
        <v>0</v>
      </c>
    </row>
    <row r="87" spans="1:19" s="15" customFormat="1" ht="15.75" customHeight="1" x14ac:dyDescent="0.2">
      <c r="A87" s="14"/>
      <c r="C87" s="16"/>
      <c r="D87" s="17"/>
      <c r="E87" s="18"/>
      <c r="F87" s="18"/>
      <c r="G87" s="18"/>
      <c r="H87" s="18"/>
      <c r="I87" s="18"/>
      <c r="J87" s="18"/>
      <c r="K87" s="18"/>
      <c r="L87" s="18"/>
      <c r="M87" s="18"/>
      <c r="N87" s="18"/>
      <c r="O87" s="18"/>
      <c r="P87" s="18"/>
      <c r="Q87" s="18"/>
      <c r="R87" s="113"/>
      <c r="S87" s="113"/>
    </row>
    <row r="88" spans="1:19" ht="19.5" customHeight="1" thickBot="1" x14ac:dyDescent="0.25">
      <c r="B88" s="108" t="s">
        <v>108</v>
      </c>
      <c r="C88" s="108" t="s">
        <v>120</v>
      </c>
      <c r="D88" s="15"/>
      <c r="E88" s="21"/>
      <c r="F88" s="21"/>
      <c r="G88" s="21"/>
      <c r="H88" s="21"/>
      <c r="I88" s="21"/>
      <c r="J88" s="21"/>
      <c r="K88" s="21"/>
      <c r="L88" s="21"/>
      <c r="M88" s="21"/>
      <c r="N88" s="21"/>
      <c r="O88" s="21"/>
      <c r="P88" s="21"/>
      <c r="Q88" s="21"/>
      <c r="R88" s="114"/>
      <c r="S88" s="114"/>
    </row>
    <row r="89" spans="1:19" ht="19.5" customHeight="1" x14ac:dyDescent="0.2">
      <c r="B89" s="249" t="s">
        <v>150</v>
      </c>
      <c r="C89" s="250"/>
      <c r="D89" s="251"/>
      <c r="E89" s="186"/>
      <c r="F89" s="187"/>
      <c r="G89" s="187"/>
      <c r="H89" s="187"/>
      <c r="I89" s="187"/>
      <c r="J89" s="187"/>
      <c r="K89" s="187"/>
      <c r="L89" s="187"/>
      <c r="M89" s="187"/>
      <c r="N89" s="187"/>
      <c r="O89" s="187"/>
      <c r="P89" s="187"/>
      <c r="Q89" s="188"/>
      <c r="R89" s="189">
        <f t="shared" ref="R89:S93" si="33">SUM(E89:P89)</f>
        <v>0</v>
      </c>
      <c r="S89" s="190">
        <f t="shared" si="33"/>
        <v>0</v>
      </c>
    </row>
    <row r="90" spans="1:19" ht="19.5" customHeight="1" x14ac:dyDescent="0.2">
      <c r="B90" s="252" t="s">
        <v>2</v>
      </c>
      <c r="C90" s="253"/>
      <c r="D90" s="254"/>
      <c r="E90" s="191"/>
      <c r="F90" s="192"/>
      <c r="G90" s="192"/>
      <c r="H90" s="192"/>
      <c r="I90" s="192"/>
      <c r="J90" s="192"/>
      <c r="K90" s="192"/>
      <c r="L90" s="192"/>
      <c r="M90" s="192"/>
      <c r="N90" s="192"/>
      <c r="O90" s="192"/>
      <c r="P90" s="192"/>
      <c r="Q90" s="193"/>
      <c r="R90" s="194">
        <f t="shared" si="33"/>
        <v>0</v>
      </c>
      <c r="S90" s="169">
        <f t="shared" si="33"/>
        <v>0</v>
      </c>
    </row>
    <row r="91" spans="1:19" ht="19.5" customHeight="1" x14ac:dyDescent="0.2">
      <c r="B91" s="252" t="s">
        <v>85</v>
      </c>
      <c r="C91" s="253"/>
      <c r="D91" s="254"/>
      <c r="E91" s="195"/>
      <c r="F91" s="196"/>
      <c r="G91" s="196"/>
      <c r="H91" s="196"/>
      <c r="I91" s="196"/>
      <c r="J91" s="196"/>
      <c r="K91" s="196"/>
      <c r="L91" s="196"/>
      <c r="M91" s="196"/>
      <c r="N91" s="196"/>
      <c r="O91" s="196"/>
      <c r="P91" s="196"/>
      <c r="Q91" s="197"/>
      <c r="R91" s="198">
        <f t="shared" si="33"/>
        <v>0</v>
      </c>
      <c r="S91" s="198">
        <f t="shared" si="33"/>
        <v>0</v>
      </c>
    </row>
    <row r="92" spans="1:19" ht="19.5" customHeight="1" x14ac:dyDescent="0.2">
      <c r="B92" s="252" t="s">
        <v>151</v>
      </c>
      <c r="C92" s="253"/>
      <c r="D92" s="254"/>
      <c r="E92" s="191"/>
      <c r="F92" s="192"/>
      <c r="G92" s="192"/>
      <c r="H92" s="192"/>
      <c r="I92" s="192"/>
      <c r="J92" s="192"/>
      <c r="K92" s="192"/>
      <c r="L92" s="192"/>
      <c r="M92" s="192"/>
      <c r="N92" s="192"/>
      <c r="O92" s="192"/>
      <c r="P92" s="192"/>
      <c r="Q92" s="193"/>
      <c r="R92" s="181">
        <f t="shared" si="33"/>
        <v>0</v>
      </c>
      <c r="S92" s="181">
        <f t="shared" si="33"/>
        <v>0</v>
      </c>
    </row>
    <row r="93" spans="1:19" ht="19.5" customHeight="1" thickBot="1" x14ac:dyDescent="0.25">
      <c r="B93" s="255" t="s">
        <v>153</v>
      </c>
      <c r="C93" s="256"/>
      <c r="D93" s="257"/>
      <c r="E93" s="206"/>
      <c r="F93" s="207"/>
      <c r="G93" s="207"/>
      <c r="H93" s="207"/>
      <c r="I93" s="207"/>
      <c r="J93" s="207"/>
      <c r="K93" s="207"/>
      <c r="L93" s="207"/>
      <c r="M93" s="207"/>
      <c r="N93" s="207"/>
      <c r="O93" s="207"/>
      <c r="P93" s="207"/>
      <c r="Q93" s="208"/>
      <c r="R93" s="181">
        <f>SUM(E93:P93)</f>
        <v>0</v>
      </c>
      <c r="S93" s="181">
        <f t="shared" si="33"/>
        <v>0</v>
      </c>
    </row>
    <row r="94" spans="1:19" s="22" customFormat="1" ht="19.5" customHeight="1" thickTop="1" thickBot="1" x14ac:dyDescent="0.25">
      <c r="B94" s="258" t="s">
        <v>7</v>
      </c>
      <c r="C94" s="259"/>
      <c r="D94" s="260"/>
      <c r="E94" s="202">
        <f t="shared" ref="E94:S94" si="34">SUM(E89:E93)</f>
        <v>0</v>
      </c>
      <c r="F94" s="203">
        <f t="shared" si="34"/>
        <v>0</v>
      </c>
      <c r="G94" s="203">
        <f t="shared" si="34"/>
        <v>0</v>
      </c>
      <c r="H94" s="203">
        <f t="shared" si="34"/>
        <v>0</v>
      </c>
      <c r="I94" s="203">
        <f t="shared" si="34"/>
        <v>0</v>
      </c>
      <c r="J94" s="203">
        <f t="shared" si="34"/>
        <v>0</v>
      </c>
      <c r="K94" s="203">
        <f t="shared" si="34"/>
        <v>0</v>
      </c>
      <c r="L94" s="203">
        <f t="shared" si="34"/>
        <v>0</v>
      </c>
      <c r="M94" s="203">
        <f t="shared" si="34"/>
        <v>0</v>
      </c>
      <c r="N94" s="203">
        <f t="shared" si="34"/>
        <v>0</v>
      </c>
      <c r="O94" s="203">
        <f t="shared" si="34"/>
        <v>0</v>
      </c>
      <c r="P94" s="203">
        <f t="shared" si="34"/>
        <v>0</v>
      </c>
      <c r="Q94" s="204">
        <f t="shared" si="34"/>
        <v>0</v>
      </c>
      <c r="R94" s="205">
        <f t="shared" si="34"/>
        <v>0</v>
      </c>
      <c r="S94" s="205">
        <f t="shared" si="34"/>
        <v>0</v>
      </c>
    </row>
    <row r="95" spans="1:19" s="22" customFormat="1" ht="15.75" customHeight="1" x14ac:dyDescent="0.2">
      <c r="C95" s="24"/>
      <c r="D95" s="17"/>
      <c r="E95" s="17"/>
      <c r="F95" s="17"/>
      <c r="G95" s="17"/>
      <c r="H95" s="17"/>
      <c r="I95" s="17"/>
      <c r="J95" s="17"/>
      <c r="K95" s="17"/>
      <c r="L95" s="17"/>
      <c r="M95" s="17"/>
      <c r="N95" s="17"/>
      <c r="O95" s="17"/>
      <c r="P95" s="17"/>
      <c r="Q95" s="17"/>
      <c r="R95" s="115"/>
      <c r="S95" s="115"/>
    </row>
    <row r="96" spans="1:19" ht="19.5" customHeight="1" thickBot="1" x14ac:dyDescent="0.25">
      <c r="B96" s="108" t="s">
        <v>117</v>
      </c>
      <c r="C96" s="108" t="s">
        <v>119</v>
      </c>
      <c r="R96" s="108"/>
      <c r="S96" s="108"/>
    </row>
    <row r="97" spans="2:19" ht="19.5" customHeight="1" x14ac:dyDescent="0.2">
      <c r="B97" s="249" t="s">
        <v>148</v>
      </c>
      <c r="C97" s="250"/>
      <c r="D97" s="251"/>
      <c r="E97" s="186"/>
      <c r="F97" s="187"/>
      <c r="G97" s="187"/>
      <c r="H97" s="187"/>
      <c r="I97" s="187"/>
      <c r="J97" s="187"/>
      <c r="K97" s="187"/>
      <c r="L97" s="187"/>
      <c r="M97" s="187"/>
      <c r="N97" s="187"/>
      <c r="O97" s="187"/>
      <c r="P97" s="187"/>
      <c r="Q97" s="188"/>
      <c r="R97" s="189">
        <f t="shared" ref="R97:S103" si="35">SUM(E97:P97)</f>
        <v>0</v>
      </c>
      <c r="S97" s="190">
        <f t="shared" si="35"/>
        <v>0</v>
      </c>
    </row>
    <row r="98" spans="2:19" ht="19.5" customHeight="1" x14ac:dyDescent="0.2">
      <c r="B98" s="252" t="s">
        <v>149</v>
      </c>
      <c r="C98" s="253"/>
      <c r="D98" s="254"/>
      <c r="E98" s="191"/>
      <c r="F98" s="192"/>
      <c r="G98" s="192"/>
      <c r="H98" s="192"/>
      <c r="I98" s="192"/>
      <c r="J98" s="192"/>
      <c r="K98" s="192"/>
      <c r="L98" s="192"/>
      <c r="M98" s="192"/>
      <c r="N98" s="192"/>
      <c r="O98" s="192"/>
      <c r="P98" s="192"/>
      <c r="Q98" s="193"/>
      <c r="R98" s="194">
        <f t="shared" si="35"/>
        <v>0</v>
      </c>
      <c r="S98" s="169">
        <f t="shared" ref="S98" si="36">SUM(F98:Q98)</f>
        <v>0</v>
      </c>
    </row>
    <row r="99" spans="2:19" ht="19.5" customHeight="1" x14ac:dyDescent="0.2">
      <c r="B99" s="252" t="s">
        <v>150</v>
      </c>
      <c r="C99" s="253"/>
      <c r="D99" s="254"/>
      <c r="E99" s="195"/>
      <c r="F99" s="196"/>
      <c r="G99" s="196"/>
      <c r="H99" s="196"/>
      <c r="I99" s="196"/>
      <c r="J99" s="196"/>
      <c r="K99" s="196"/>
      <c r="L99" s="196"/>
      <c r="M99" s="196"/>
      <c r="N99" s="196"/>
      <c r="O99" s="196"/>
      <c r="P99" s="196"/>
      <c r="Q99" s="197"/>
      <c r="R99" s="173">
        <f t="shared" si="35"/>
        <v>0</v>
      </c>
      <c r="S99" s="173">
        <f t="shared" si="35"/>
        <v>0</v>
      </c>
    </row>
    <row r="100" spans="2:19" ht="19.5" customHeight="1" x14ac:dyDescent="0.2">
      <c r="B100" s="252" t="s">
        <v>2</v>
      </c>
      <c r="C100" s="253"/>
      <c r="D100" s="254"/>
      <c r="E100" s="191"/>
      <c r="F100" s="192"/>
      <c r="G100" s="192"/>
      <c r="H100" s="192"/>
      <c r="I100" s="192"/>
      <c r="J100" s="192"/>
      <c r="K100" s="192"/>
      <c r="L100" s="192"/>
      <c r="M100" s="192"/>
      <c r="N100" s="192"/>
      <c r="O100" s="192"/>
      <c r="P100" s="192"/>
      <c r="Q100" s="193"/>
      <c r="R100" s="173">
        <f t="shared" si="35"/>
        <v>0</v>
      </c>
      <c r="S100" s="173">
        <f t="shared" si="35"/>
        <v>0</v>
      </c>
    </row>
    <row r="101" spans="2:19" ht="19.5" customHeight="1" x14ac:dyDescent="0.2">
      <c r="B101" s="252" t="s">
        <v>1</v>
      </c>
      <c r="C101" s="253"/>
      <c r="D101" s="254"/>
      <c r="E101" s="195"/>
      <c r="F101" s="196"/>
      <c r="G101" s="196"/>
      <c r="H101" s="196"/>
      <c r="I101" s="196"/>
      <c r="J101" s="196"/>
      <c r="K101" s="196"/>
      <c r="L101" s="196"/>
      <c r="M101" s="196"/>
      <c r="N101" s="196"/>
      <c r="O101" s="196"/>
      <c r="P101" s="196"/>
      <c r="Q101" s="197"/>
      <c r="R101" s="198">
        <f t="shared" si="35"/>
        <v>0</v>
      </c>
      <c r="S101" s="198">
        <f t="shared" si="35"/>
        <v>0</v>
      </c>
    </row>
    <row r="102" spans="2:19" ht="19.5" customHeight="1" x14ac:dyDescent="0.2">
      <c r="B102" s="252" t="s">
        <v>151</v>
      </c>
      <c r="C102" s="253"/>
      <c r="D102" s="254"/>
      <c r="E102" s="191"/>
      <c r="F102" s="192"/>
      <c r="G102" s="192"/>
      <c r="H102" s="192"/>
      <c r="I102" s="192"/>
      <c r="J102" s="192"/>
      <c r="K102" s="192"/>
      <c r="L102" s="192"/>
      <c r="M102" s="192"/>
      <c r="N102" s="192"/>
      <c r="O102" s="192"/>
      <c r="P102" s="192"/>
      <c r="Q102" s="193"/>
      <c r="R102" s="181">
        <f>SUM(E102:P102)</f>
        <v>0</v>
      </c>
      <c r="S102" s="181">
        <f t="shared" si="35"/>
        <v>0</v>
      </c>
    </row>
    <row r="103" spans="2:19" ht="19.5" customHeight="1" thickBot="1" x14ac:dyDescent="0.25">
      <c r="B103" s="255" t="s">
        <v>152</v>
      </c>
      <c r="C103" s="256"/>
      <c r="D103" s="257"/>
      <c r="E103" s="206"/>
      <c r="F103" s="207"/>
      <c r="G103" s="207"/>
      <c r="H103" s="207"/>
      <c r="I103" s="207"/>
      <c r="J103" s="207"/>
      <c r="K103" s="207"/>
      <c r="L103" s="207"/>
      <c r="M103" s="207"/>
      <c r="N103" s="207"/>
      <c r="O103" s="207"/>
      <c r="P103" s="207"/>
      <c r="Q103" s="208"/>
      <c r="R103" s="181">
        <f t="shared" si="35"/>
        <v>0</v>
      </c>
      <c r="S103" s="181">
        <f>SUM(F103:Q103)</f>
        <v>0</v>
      </c>
    </row>
    <row r="104" spans="2:19" ht="19.5" customHeight="1" thickTop="1" thickBot="1" x14ac:dyDescent="0.25">
      <c r="B104" s="258" t="s">
        <v>7</v>
      </c>
      <c r="C104" s="259"/>
      <c r="D104" s="260"/>
      <c r="E104" s="202">
        <f t="shared" ref="E104:S104" si="37">SUM(E97:E103)</f>
        <v>0</v>
      </c>
      <c r="F104" s="203">
        <f t="shared" si="37"/>
        <v>0</v>
      </c>
      <c r="G104" s="203">
        <f t="shared" si="37"/>
        <v>0</v>
      </c>
      <c r="H104" s="203">
        <f t="shared" si="37"/>
        <v>0</v>
      </c>
      <c r="I104" s="203">
        <f t="shared" si="37"/>
        <v>0</v>
      </c>
      <c r="J104" s="203">
        <f t="shared" si="37"/>
        <v>0</v>
      </c>
      <c r="K104" s="203">
        <f t="shared" si="37"/>
        <v>0</v>
      </c>
      <c r="L104" s="203">
        <f t="shared" si="37"/>
        <v>0</v>
      </c>
      <c r="M104" s="203">
        <f t="shared" si="37"/>
        <v>0</v>
      </c>
      <c r="N104" s="203">
        <f t="shared" si="37"/>
        <v>0</v>
      </c>
      <c r="O104" s="203">
        <f t="shared" si="37"/>
        <v>0</v>
      </c>
      <c r="P104" s="203">
        <f t="shared" si="37"/>
        <v>0</v>
      </c>
      <c r="Q104" s="204">
        <f t="shared" si="37"/>
        <v>0</v>
      </c>
      <c r="R104" s="205">
        <f t="shared" si="37"/>
        <v>0</v>
      </c>
      <c r="S104" s="205">
        <f t="shared" si="37"/>
        <v>0</v>
      </c>
    </row>
    <row r="105" spans="2:19" ht="15.75" customHeight="1" x14ac:dyDescent="0.2">
      <c r="B105" s="9"/>
      <c r="C105" s="20"/>
      <c r="E105" s="21"/>
      <c r="F105" s="21"/>
      <c r="G105" s="21"/>
      <c r="H105" s="21"/>
      <c r="I105" s="21"/>
      <c r="J105" s="21"/>
      <c r="K105" s="21"/>
      <c r="L105" s="21"/>
      <c r="M105" s="21"/>
      <c r="N105" s="21"/>
      <c r="O105" s="21"/>
      <c r="P105" s="21"/>
      <c r="Q105" s="21"/>
      <c r="R105" s="114"/>
      <c r="S105" s="114"/>
    </row>
    <row r="106" spans="2:19" ht="19.5" customHeight="1" thickBot="1" x14ac:dyDescent="0.25">
      <c r="B106" s="108" t="s">
        <v>116</v>
      </c>
      <c r="C106" s="108" t="s">
        <v>109</v>
      </c>
      <c r="E106" s="21"/>
      <c r="F106" s="21"/>
      <c r="G106" s="21"/>
      <c r="H106" s="21"/>
      <c r="I106" s="21"/>
      <c r="J106" s="21"/>
      <c r="K106" s="21"/>
      <c r="L106" s="21"/>
      <c r="M106" s="21"/>
      <c r="N106" s="21"/>
      <c r="O106" s="21"/>
      <c r="P106" s="21"/>
      <c r="Q106" s="21"/>
      <c r="R106" s="114"/>
      <c r="S106" s="114"/>
    </row>
    <row r="107" spans="2:19" ht="19.5" customHeight="1" x14ac:dyDescent="0.2">
      <c r="B107" s="249" t="s">
        <v>148</v>
      </c>
      <c r="C107" s="250"/>
      <c r="D107" s="251"/>
      <c r="E107" s="186"/>
      <c r="F107" s="187"/>
      <c r="G107" s="187"/>
      <c r="H107" s="187"/>
      <c r="I107" s="187"/>
      <c r="J107" s="187"/>
      <c r="K107" s="187"/>
      <c r="L107" s="187"/>
      <c r="M107" s="187"/>
      <c r="N107" s="187"/>
      <c r="O107" s="187"/>
      <c r="P107" s="187"/>
      <c r="Q107" s="188"/>
      <c r="R107" s="189">
        <f>SUM(E107:P107)</f>
        <v>0</v>
      </c>
      <c r="S107" s="190">
        <f>SUM(F107:Q107)</f>
        <v>0</v>
      </c>
    </row>
    <row r="108" spans="2:19" ht="19.5" customHeight="1" x14ac:dyDescent="0.2">
      <c r="B108" s="252" t="s">
        <v>149</v>
      </c>
      <c r="C108" s="253"/>
      <c r="D108" s="254"/>
      <c r="E108" s="191"/>
      <c r="F108" s="192"/>
      <c r="G108" s="192"/>
      <c r="H108" s="192"/>
      <c r="I108" s="192"/>
      <c r="J108" s="192"/>
      <c r="K108" s="192"/>
      <c r="L108" s="192"/>
      <c r="M108" s="192"/>
      <c r="N108" s="192"/>
      <c r="O108" s="192"/>
      <c r="P108" s="192"/>
      <c r="Q108" s="193"/>
      <c r="R108" s="194">
        <f>SUM(E108:P108)</f>
        <v>0</v>
      </c>
      <c r="S108" s="169">
        <f>SUM(F108:Q108)</f>
        <v>0</v>
      </c>
    </row>
    <row r="109" spans="2:19" ht="19.5" customHeight="1" x14ac:dyDescent="0.2">
      <c r="B109" s="252" t="s">
        <v>5</v>
      </c>
      <c r="C109" s="253"/>
      <c r="D109" s="254"/>
      <c r="E109" s="195"/>
      <c r="F109" s="196"/>
      <c r="G109" s="196"/>
      <c r="H109" s="196"/>
      <c r="I109" s="196"/>
      <c r="J109" s="196"/>
      <c r="K109" s="196"/>
      <c r="L109" s="196"/>
      <c r="M109" s="196"/>
      <c r="N109" s="196"/>
      <c r="O109" s="196"/>
      <c r="P109" s="196"/>
      <c r="Q109" s="197"/>
      <c r="R109" s="173">
        <f t="shared" ref="R109:S118" si="38">SUM(E109:P109)</f>
        <v>0</v>
      </c>
      <c r="S109" s="173">
        <f t="shared" si="38"/>
        <v>0</v>
      </c>
    </row>
    <row r="110" spans="2:19" ht="19.5" customHeight="1" x14ac:dyDescent="0.2">
      <c r="B110" s="252" t="s">
        <v>150</v>
      </c>
      <c r="C110" s="253"/>
      <c r="D110" s="254"/>
      <c r="E110" s="191"/>
      <c r="F110" s="192"/>
      <c r="G110" s="192"/>
      <c r="H110" s="192"/>
      <c r="I110" s="192"/>
      <c r="J110" s="192"/>
      <c r="K110" s="192"/>
      <c r="L110" s="192"/>
      <c r="M110" s="192"/>
      <c r="N110" s="192"/>
      <c r="O110" s="192"/>
      <c r="P110" s="192"/>
      <c r="Q110" s="193"/>
      <c r="R110" s="173">
        <f t="shared" si="38"/>
        <v>0</v>
      </c>
      <c r="S110" s="173">
        <f t="shared" si="38"/>
        <v>0</v>
      </c>
    </row>
    <row r="111" spans="2:19" ht="19.5" customHeight="1" x14ac:dyDescent="0.2">
      <c r="B111" s="252" t="s">
        <v>2</v>
      </c>
      <c r="C111" s="253"/>
      <c r="D111" s="254"/>
      <c r="E111" s="195"/>
      <c r="F111" s="196"/>
      <c r="G111" s="196"/>
      <c r="H111" s="196"/>
      <c r="I111" s="196"/>
      <c r="J111" s="196"/>
      <c r="K111" s="196"/>
      <c r="L111" s="196"/>
      <c r="M111" s="196"/>
      <c r="N111" s="196"/>
      <c r="O111" s="196"/>
      <c r="P111" s="196"/>
      <c r="Q111" s="197"/>
      <c r="R111" s="173">
        <f t="shared" si="38"/>
        <v>0</v>
      </c>
      <c r="S111" s="173">
        <f t="shared" si="38"/>
        <v>0</v>
      </c>
    </row>
    <row r="112" spans="2:19" ht="19.5" customHeight="1" x14ac:dyDescent="0.2">
      <c r="B112" s="252" t="s">
        <v>11</v>
      </c>
      <c r="C112" s="253"/>
      <c r="D112" s="254"/>
      <c r="E112" s="191"/>
      <c r="F112" s="192"/>
      <c r="G112" s="192"/>
      <c r="H112" s="192"/>
      <c r="I112" s="192"/>
      <c r="J112" s="192"/>
      <c r="K112" s="192"/>
      <c r="L112" s="192"/>
      <c r="M112" s="192"/>
      <c r="N112" s="192"/>
      <c r="O112" s="192"/>
      <c r="P112" s="192"/>
      <c r="Q112" s="193"/>
      <c r="R112" s="173">
        <f t="shared" si="38"/>
        <v>0</v>
      </c>
      <c r="S112" s="173">
        <f t="shared" si="38"/>
        <v>0</v>
      </c>
    </row>
    <row r="113" spans="1:19" ht="19.5" customHeight="1" x14ac:dyDescent="0.2">
      <c r="B113" s="252" t="s">
        <v>1</v>
      </c>
      <c r="C113" s="253"/>
      <c r="D113" s="254"/>
      <c r="E113" s="195"/>
      <c r="F113" s="196"/>
      <c r="G113" s="196"/>
      <c r="H113" s="196"/>
      <c r="I113" s="196"/>
      <c r="J113" s="196"/>
      <c r="K113" s="196"/>
      <c r="L113" s="196"/>
      <c r="M113" s="196"/>
      <c r="N113" s="196"/>
      <c r="O113" s="196"/>
      <c r="P113" s="196"/>
      <c r="Q113" s="197"/>
      <c r="R113" s="173">
        <f t="shared" si="38"/>
        <v>0</v>
      </c>
      <c r="S113" s="173">
        <f>SUM(F113:Q113)</f>
        <v>0</v>
      </c>
    </row>
    <row r="114" spans="1:19" ht="19.5" customHeight="1" x14ac:dyDescent="0.2">
      <c r="B114" s="252" t="s">
        <v>85</v>
      </c>
      <c r="C114" s="253"/>
      <c r="D114" s="254"/>
      <c r="E114" s="191"/>
      <c r="F114" s="192"/>
      <c r="G114" s="192"/>
      <c r="H114" s="192"/>
      <c r="I114" s="192"/>
      <c r="J114" s="192"/>
      <c r="K114" s="192"/>
      <c r="L114" s="192"/>
      <c r="M114" s="192"/>
      <c r="N114" s="192"/>
      <c r="O114" s="192"/>
      <c r="P114" s="192"/>
      <c r="Q114" s="193"/>
      <c r="R114" s="173">
        <f t="shared" si="38"/>
        <v>0</v>
      </c>
      <c r="S114" s="173">
        <f t="shared" si="38"/>
        <v>0</v>
      </c>
    </row>
    <row r="115" spans="1:19" ht="19.5" customHeight="1" x14ac:dyDescent="0.2">
      <c r="B115" s="252" t="s">
        <v>110</v>
      </c>
      <c r="C115" s="253"/>
      <c r="D115" s="254"/>
      <c r="E115" s="195"/>
      <c r="F115" s="196"/>
      <c r="G115" s="196"/>
      <c r="H115" s="196"/>
      <c r="I115" s="196"/>
      <c r="J115" s="196"/>
      <c r="K115" s="196"/>
      <c r="L115" s="196"/>
      <c r="M115" s="196"/>
      <c r="N115" s="196"/>
      <c r="O115" s="196"/>
      <c r="P115" s="196"/>
      <c r="Q115" s="197"/>
      <c r="R115" s="198">
        <f t="shared" si="38"/>
        <v>0</v>
      </c>
      <c r="S115" s="198">
        <f t="shared" si="38"/>
        <v>0</v>
      </c>
    </row>
    <row r="116" spans="1:19" ht="19.5" customHeight="1" x14ac:dyDescent="0.2">
      <c r="B116" s="252" t="s">
        <v>151</v>
      </c>
      <c r="C116" s="253"/>
      <c r="D116" s="254"/>
      <c r="E116" s="191"/>
      <c r="F116" s="192"/>
      <c r="G116" s="192"/>
      <c r="H116" s="192"/>
      <c r="I116" s="192"/>
      <c r="J116" s="192"/>
      <c r="K116" s="192"/>
      <c r="L116" s="192"/>
      <c r="M116" s="192"/>
      <c r="N116" s="192"/>
      <c r="O116" s="192"/>
      <c r="P116" s="192"/>
      <c r="Q116" s="193"/>
      <c r="R116" s="181">
        <f>SUM(E116:P116)</f>
        <v>0</v>
      </c>
      <c r="S116" s="181">
        <f>SUM(F116:Q116)</f>
        <v>0</v>
      </c>
    </row>
    <row r="117" spans="1:19" ht="19.5" customHeight="1" x14ac:dyDescent="0.2">
      <c r="B117" s="252" t="s">
        <v>152</v>
      </c>
      <c r="C117" s="253"/>
      <c r="D117" s="254"/>
      <c r="E117" s="195"/>
      <c r="F117" s="196"/>
      <c r="G117" s="196"/>
      <c r="H117" s="196"/>
      <c r="I117" s="196"/>
      <c r="J117" s="196"/>
      <c r="K117" s="196"/>
      <c r="L117" s="196"/>
      <c r="M117" s="196"/>
      <c r="N117" s="196"/>
      <c r="O117" s="196"/>
      <c r="P117" s="196"/>
      <c r="Q117" s="197"/>
      <c r="R117" s="181">
        <f>SUM(E117:P117)</f>
        <v>0</v>
      </c>
      <c r="S117" s="181">
        <f t="shared" si="38"/>
        <v>0</v>
      </c>
    </row>
    <row r="118" spans="1:19" ht="19.5" customHeight="1" thickBot="1" x14ac:dyDescent="0.25">
      <c r="B118" s="255" t="s">
        <v>153</v>
      </c>
      <c r="C118" s="256"/>
      <c r="D118" s="257"/>
      <c r="E118" s="199"/>
      <c r="F118" s="200"/>
      <c r="G118" s="200"/>
      <c r="H118" s="200"/>
      <c r="I118" s="200"/>
      <c r="J118" s="200"/>
      <c r="K118" s="200"/>
      <c r="L118" s="200"/>
      <c r="M118" s="200"/>
      <c r="N118" s="200"/>
      <c r="O118" s="200"/>
      <c r="P118" s="200"/>
      <c r="Q118" s="201"/>
      <c r="R118" s="181">
        <f>SUM(E118:P118)</f>
        <v>0</v>
      </c>
      <c r="S118" s="181">
        <f t="shared" si="38"/>
        <v>0</v>
      </c>
    </row>
    <row r="119" spans="1:19" s="22" customFormat="1" ht="19.5" customHeight="1" thickTop="1" thickBot="1" x14ac:dyDescent="0.25">
      <c r="B119" s="258" t="s">
        <v>7</v>
      </c>
      <c r="C119" s="259"/>
      <c r="D119" s="260"/>
      <c r="E119" s="202">
        <f t="shared" ref="E119:S119" si="39">SUM(E107:E118)</f>
        <v>0</v>
      </c>
      <c r="F119" s="203">
        <f t="shared" si="39"/>
        <v>0</v>
      </c>
      <c r="G119" s="203">
        <f t="shared" si="39"/>
        <v>0</v>
      </c>
      <c r="H119" s="203">
        <f t="shared" si="39"/>
        <v>0</v>
      </c>
      <c r="I119" s="203">
        <f t="shared" si="39"/>
        <v>0</v>
      </c>
      <c r="J119" s="203">
        <f t="shared" si="39"/>
        <v>0</v>
      </c>
      <c r="K119" s="203">
        <f t="shared" si="39"/>
        <v>0</v>
      </c>
      <c r="L119" s="203">
        <f t="shared" si="39"/>
        <v>0</v>
      </c>
      <c r="M119" s="203">
        <f t="shared" si="39"/>
        <v>0</v>
      </c>
      <c r="N119" s="203">
        <f t="shared" si="39"/>
        <v>0</v>
      </c>
      <c r="O119" s="203">
        <f t="shared" si="39"/>
        <v>0</v>
      </c>
      <c r="P119" s="203">
        <f t="shared" si="39"/>
        <v>0</v>
      </c>
      <c r="Q119" s="204">
        <f t="shared" si="39"/>
        <v>0</v>
      </c>
      <c r="R119" s="205">
        <f t="shared" si="39"/>
        <v>0</v>
      </c>
      <c r="S119" s="205">
        <f t="shared" si="39"/>
        <v>0</v>
      </c>
    </row>
    <row r="120" spans="1:19" s="22" customFormat="1" ht="15.75" customHeight="1" thickBot="1" x14ac:dyDescent="0.25">
      <c r="C120" s="25"/>
      <c r="D120" s="26"/>
      <c r="E120" s="26"/>
      <c r="F120" s="26"/>
      <c r="G120" s="26"/>
      <c r="H120" s="26"/>
      <c r="I120" s="26"/>
      <c r="J120" s="26"/>
      <c r="K120" s="26"/>
      <c r="L120" s="26"/>
      <c r="M120" s="26"/>
      <c r="N120" s="26"/>
      <c r="O120" s="26"/>
      <c r="P120" s="26"/>
      <c r="Q120" s="26"/>
      <c r="R120" s="116"/>
      <c r="S120" s="116"/>
    </row>
    <row r="121" spans="1:19" s="22" customFormat="1" ht="25.5" customHeight="1" thickBot="1" x14ac:dyDescent="0.25">
      <c r="A121" s="111" t="s">
        <v>111</v>
      </c>
      <c r="B121" s="108"/>
      <c r="C121" s="112" t="s">
        <v>112</v>
      </c>
      <c r="D121" s="9"/>
      <c r="E121" s="109">
        <f>E$11</f>
        <v>43344</v>
      </c>
      <c r="F121" s="109">
        <f t="shared" ref="F121:Q121" si="40">F$11</f>
        <v>43374</v>
      </c>
      <c r="G121" s="109">
        <f t="shared" si="40"/>
        <v>43405</v>
      </c>
      <c r="H121" s="109">
        <f t="shared" si="40"/>
        <v>43435</v>
      </c>
      <c r="I121" s="109">
        <f t="shared" si="40"/>
        <v>43466</v>
      </c>
      <c r="J121" s="109">
        <f t="shared" si="40"/>
        <v>43497</v>
      </c>
      <c r="K121" s="109">
        <f t="shared" si="40"/>
        <v>43525</v>
      </c>
      <c r="L121" s="109">
        <f t="shared" si="40"/>
        <v>43556</v>
      </c>
      <c r="M121" s="109">
        <f t="shared" si="40"/>
        <v>43586</v>
      </c>
      <c r="N121" s="109">
        <f t="shared" si="40"/>
        <v>43617</v>
      </c>
      <c r="O121" s="109">
        <f t="shared" si="40"/>
        <v>43647</v>
      </c>
      <c r="P121" s="109">
        <f t="shared" si="40"/>
        <v>43678</v>
      </c>
      <c r="Q121" s="109">
        <f t="shared" si="40"/>
        <v>43709</v>
      </c>
      <c r="R121" s="128" t="s">
        <v>310</v>
      </c>
      <c r="S121" s="128" t="s">
        <v>311</v>
      </c>
    </row>
    <row r="122" spans="1:19" ht="19.5" customHeight="1" x14ac:dyDescent="0.2">
      <c r="B122" s="249" t="s">
        <v>148</v>
      </c>
      <c r="C122" s="250"/>
      <c r="D122" s="251"/>
      <c r="E122" s="166">
        <f t="shared" ref="E122:Q122" si="41">SUM(E14,E24,E33,E72,E82,E97,E107)</f>
        <v>0</v>
      </c>
      <c r="F122" s="167">
        <f t="shared" si="41"/>
        <v>0</v>
      </c>
      <c r="G122" s="167">
        <f t="shared" si="41"/>
        <v>0</v>
      </c>
      <c r="H122" s="167">
        <f t="shared" si="41"/>
        <v>0</v>
      </c>
      <c r="I122" s="167">
        <f t="shared" si="41"/>
        <v>0</v>
      </c>
      <c r="J122" s="167">
        <f t="shared" si="41"/>
        <v>0</v>
      </c>
      <c r="K122" s="167">
        <f t="shared" si="41"/>
        <v>0</v>
      </c>
      <c r="L122" s="167">
        <f t="shared" si="41"/>
        <v>0</v>
      </c>
      <c r="M122" s="167">
        <f t="shared" si="41"/>
        <v>0</v>
      </c>
      <c r="N122" s="167">
        <f t="shared" si="41"/>
        <v>0</v>
      </c>
      <c r="O122" s="167">
        <f t="shared" si="41"/>
        <v>0</v>
      </c>
      <c r="P122" s="167">
        <f t="shared" si="41"/>
        <v>0</v>
      </c>
      <c r="Q122" s="168">
        <f t="shared" si="41"/>
        <v>0</v>
      </c>
      <c r="R122" s="169">
        <f>SUM(E122:P122)</f>
        <v>0</v>
      </c>
      <c r="S122" s="169">
        <f>SUM(F122:Q122)</f>
        <v>0</v>
      </c>
    </row>
    <row r="123" spans="1:19" ht="19.5" customHeight="1" x14ac:dyDescent="0.2">
      <c r="B123" s="252" t="s">
        <v>149</v>
      </c>
      <c r="C123" s="253"/>
      <c r="D123" s="254"/>
      <c r="E123" s="170">
        <f t="shared" ref="E123:Q123" si="42">SUM(E15,E25,E34,E73,E83,E98,E108)</f>
        <v>0</v>
      </c>
      <c r="F123" s="171">
        <f t="shared" si="42"/>
        <v>0</v>
      </c>
      <c r="G123" s="171">
        <f t="shared" si="42"/>
        <v>0</v>
      </c>
      <c r="H123" s="171">
        <f t="shared" si="42"/>
        <v>0</v>
      </c>
      <c r="I123" s="171">
        <f t="shared" si="42"/>
        <v>0</v>
      </c>
      <c r="J123" s="171">
        <f t="shared" si="42"/>
        <v>0</v>
      </c>
      <c r="K123" s="171">
        <f t="shared" si="42"/>
        <v>0</v>
      </c>
      <c r="L123" s="171">
        <f t="shared" si="42"/>
        <v>0</v>
      </c>
      <c r="M123" s="171">
        <f t="shared" si="42"/>
        <v>0</v>
      </c>
      <c r="N123" s="171">
        <f t="shared" si="42"/>
        <v>0</v>
      </c>
      <c r="O123" s="171">
        <f t="shared" si="42"/>
        <v>0</v>
      </c>
      <c r="P123" s="171">
        <f t="shared" si="42"/>
        <v>0</v>
      </c>
      <c r="Q123" s="172">
        <f t="shared" si="42"/>
        <v>0</v>
      </c>
      <c r="R123" s="169">
        <f t="shared" ref="R123:R134" si="43">SUM(E123:P123)</f>
        <v>0</v>
      </c>
      <c r="S123" s="169">
        <f t="shared" ref="S123:S134" si="44">SUM(F123:Q123)</f>
        <v>0</v>
      </c>
    </row>
    <row r="124" spans="1:19" ht="19.5" customHeight="1" x14ac:dyDescent="0.2">
      <c r="B124" s="252" t="s">
        <v>5</v>
      </c>
      <c r="C124" s="253"/>
      <c r="D124" s="254"/>
      <c r="E124" s="170">
        <f t="shared" ref="E124:Q124" si="45">E109</f>
        <v>0</v>
      </c>
      <c r="F124" s="171">
        <f t="shared" si="45"/>
        <v>0</v>
      </c>
      <c r="G124" s="171">
        <f t="shared" si="45"/>
        <v>0</v>
      </c>
      <c r="H124" s="171">
        <f t="shared" si="45"/>
        <v>0</v>
      </c>
      <c r="I124" s="171">
        <f t="shared" si="45"/>
        <v>0</v>
      </c>
      <c r="J124" s="171">
        <f t="shared" si="45"/>
        <v>0</v>
      </c>
      <c r="K124" s="171">
        <f t="shared" si="45"/>
        <v>0</v>
      </c>
      <c r="L124" s="171">
        <f t="shared" si="45"/>
        <v>0</v>
      </c>
      <c r="M124" s="171">
        <f t="shared" si="45"/>
        <v>0</v>
      </c>
      <c r="N124" s="171">
        <f t="shared" si="45"/>
        <v>0</v>
      </c>
      <c r="O124" s="171">
        <f t="shared" si="45"/>
        <v>0</v>
      </c>
      <c r="P124" s="171">
        <f t="shared" si="45"/>
        <v>0</v>
      </c>
      <c r="Q124" s="172">
        <f t="shared" si="45"/>
        <v>0</v>
      </c>
      <c r="R124" s="173">
        <f t="shared" si="43"/>
        <v>0</v>
      </c>
      <c r="S124" s="173">
        <f t="shared" si="44"/>
        <v>0</v>
      </c>
    </row>
    <row r="125" spans="1:19" ht="19.5" customHeight="1" x14ac:dyDescent="0.2">
      <c r="B125" s="252" t="s">
        <v>150</v>
      </c>
      <c r="C125" s="253"/>
      <c r="D125" s="254"/>
      <c r="E125" s="170">
        <f t="shared" ref="E125:Q125" si="46">SUM(E16,E26,E35,E46,E53,E62,E74,E89,E110,E99)</f>
        <v>0</v>
      </c>
      <c r="F125" s="171">
        <f t="shared" si="46"/>
        <v>0</v>
      </c>
      <c r="G125" s="171">
        <f t="shared" si="46"/>
        <v>0</v>
      </c>
      <c r="H125" s="171">
        <f t="shared" si="46"/>
        <v>0</v>
      </c>
      <c r="I125" s="171">
        <f t="shared" si="46"/>
        <v>0</v>
      </c>
      <c r="J125" s="171">
        <f t="shared" si="46"/>
        <v>0</v>
      </c>
      <c r="K125" s="171">
        <f t="shared" si="46"/>
        <v>0</v>
      </c>
      <c r="L125" s="171">
        <f t="shared" si="46"/>
        <v>0</v>
      </c>
      <c r="M125" s="171">
        <f t="shared" si="46"/>
        <v>0</v>
      </c>
      <c r="N125" s="171">
        <f t="shared" si="46"/>
        <v>0</v>
      </c>
      <c r="O125" s="171">
        <f t="shared" si="46"/>
        <v>0</v>
      </c>
      <c r="P125" s="171">
        <f t="shared" si="46"/>
        <v>0</v>
      </c>
      <c r="Q125" s="172">
        <f t="shared" si="46"/>
        <v>0</v>
      </c>
      <c r="R125" s="173">
        <f t="shared" si="43"/>
        <v>0</v>
      </c>
      <c r="S125" s="173">
        <f t="shared" si="44"/>
        <v>0</v>
      </c>
    </row>
    <row r="126" spans="1:19" ht="19.5" customHeight="1" x14ac:dyDescent="0.2">
      <c r="B126" s="252" t="s">
        <v>2</v>
      </c>
      <c r="C126" s="253"/>
      <c r="D126" s="254"/>
      <c r="E126" s="174">
        <f t="shared" ref="E126:Q126" si="47">SUM(E17,E27,E36,E47,E54,E63,E75,E84,E90,E100,E111)</f>
        <v>0</v>
      </c>
      <c r="F126" s="175">
        <f t="shared" si="47"/>
        <v>0</v>
      </c>
      <c r="G126" s="175">
        <f t="shared" si="47"/>
        <v>0</v>
      </c>
      <c r="H126" s="175">
        <f t="shared" si="47"/>
        <v>0</v>
      </c>
      <c r="I126" s="175">
        <f t="shared" si="47"/>
        <v>0</v>
      </c>
      <c r="J126" s="175">
        <f t="shared" si="47"/>
        <v>0</v>
      </c>
      <c r="K126" s="175">
        <f t="shared" si="47"/>
        <v>0</v>
      </c>
      <c r="L126" s="175">
        <f t="shared" si="47"/>
        <v>0</v>
      </c>
      <c r="M126" s="175">
        <f t="shared" si="47"/>
        <v>0</v>
      </c>
      <c r="N126" s="175">
        <f t="shared" si="47"/>
        <v>0</v>
      </c>
      <c r="O126" s="175">
        <f t="shared" si="47"/>
        <v>0</v>
      </c>
      <c r="P126" s="175">
        <f t="shared" si="47"/>
        <v>0</v>
      </c>
      <c r="Q126" s="176">
        <f t="shared" si="47"/>
        <v>0</v>
      </c>
      <c r="R126" s="173">
        <f t="shared" si="43"/>
        <v>0</v>
      </c>
      <c r="S126" s="173">
        <f t="shared" si="44"/>
        <v>0</v>
      </c>
    </row>
    <row r="127" spans="1:19" ht="19.5" customHeight="1" x14ac:dyDescent="0.2">
      <c r="B127" s="252" t="s">
        <v>11</v>
      </c>
      <c r="C127" s="253"/>
      <c r="D127" s="254"/>
      <c r="E127" s="170">
        <f t="shared" ref="E127:Q127" si="48">E112</f>
        <v>0</v>
      </c>
      <c r="F127" s="171">
        <f t="shared" si="48"/>
        <v>0</v>
      </c>
      <c r="G127" s="171">
        <f t="shared" si="48"/>
        <v>0</v>
      </c>
      <c r="H127" s="171">
        <f t="shared" si="48"/>
        <v>0</v>
      </c>
      <c r="I127" s="171">
        <f t="shared" si="48"/>
        <v>0</v>
      </c>
      <c r="J127" s="171">
        <f t="shared" si="48"/>
        <v>0</v>
      </c>
      <c r="K127" s="171">
        <f t="shared" si="48"/>
        <v>0</v>
      </c>
      <c r="L127" s="171">
        <f t="shared" si="48"/>
        <v>0</v>
      </c>
      <c r="M127" s="171">
        <f t="shared" si="48"/>
        <v>0</v>
      </c>
      <c r="N127" s="171">
        <f t="shared" si="48"/>
        <v>0</v>
      </c>
      <c r="O127" s="171">
        <f t="shared" si="48"/>
        <v>0</v>
      </c>
      <c r="P127" s="171">
        <f t="shared" si="48"/>
        <v>0</v>
      </c>
      <c r="Q127" s="172">
        <f t="shared" si="48"/>
        <v>0</v>
      </c>
      <c r="R127" s="173">
        <f t="shared" si="43"/>
        <v>0</v>
      </c>
      <c r="S127" s="173">
        <f t="shared" si="44"/>
        <v>0</v>
      </c>
    </row>
    <row r="128" spans="1:19" ht="19.5" customHeight="1" x14ac:dyDescent="0.2">
      <c r="B128" s="252" t="s">
        <v>1</v>
      </c>
      <c r="C128" s="253"/>
      <c r="D128" s="254"/>
      <c r="E128" s="174">
        <f>SUM(E18,E28,E37,E76,E85,E101,E113)</f>
        <v>0</v>
      </c>
      <c r="F128" s="175">
        <f t="shared" ref="F128:Q128" si="49">SUM(F18,F28,F37,F76,F85,F101,F113)</f>
        <v>0</v>
      </c>
      <c r="G128" s="175">
        <f t="shared" si="49"/>
        <v>0</v>
      </c>
      <c r="H128" s="175">
        <f t="shared" si="49"/>
        <v>0</v>
      </c>
      <c r="I128" s="175">
        <f t="shared" si="49"/>
        <v>0</v>
      </c>
      <c r="J128" s="175">
        <f t="shared" si="49"/>
        <v>0</v>
      </c>
      <c r="K128" s="175">
        <f t="shared" si="49"/>
        <v>0</v>
      </c>
      <c r="L128" s="175">
        <f t="shared" si="49"/>
        <v>0</v>
      </c>
      <c r="M128" s="175">
        <f t="shared" si="49"/>
        <v>0</v>
      </c>
      <c r="N128" s="175">
        <f t="shared" si="49"/>
        <v>0</v>
      </c>
      <c r="O128" s="175">
        <f t="shared" si="49"/>
        <v>0</v>
      </c>
      <c r="P128" s="175">
        <f t="shared" si="49"/>
        <v>0</v>
      </c>
      <c r="Q128" s="176">
        <f t="shared" si="49"/>
        <v>0</v>
      </c>
      <c r="R128" s="173">
        <f t="shared" si="43"/>
        <v>0</v>
      </c>
      <c r="S128" s="173">
        <f t="shared" si="44"/>
        <v>0</v>
      </c>
    </row>
    <row r="129" spans="1:19" ht="19.5" customHeight="1" x14ac:dyDescent="0.2">
      <c r="B129" s="252" t="s">
        <v>85</v>
      </c>
      <c r="C129" s="253"/>
      <c r="D129" s="254"/>
      <c r="E129" s="174">
        <f t="shared" ref="E129:Q129" si="50">SUM(E38,E48,E55,E64,E91,E114)</f>
        <v>0</v>
      </c>
      <c r="F129" s="175">
        <f t="shared" si="50"/>
        <v>0</v>
      </c>
      <c r="G129" s="175">
        <f t="shared" si="50"/>
        <v>0</v>
      </c>
      <c r="H129" s="175">
        <f t="shared" si="50"/>
        <v>0</v>
      </c>
      <c r="I129" s="175">
        <f t="shared" si="50"/>
        <v>0</v>
      </c>
      <c r="J129" s="175">
        <f t="shared" si="50"/>
        <v>0</v>
      </c>
      <c r="K129" s="175">
        <f t="shared" si="50"/>
        <v>0</v>
      </c>
      <c r="L129" s="175">
        <f t="shared" si="50"/>
        <v>0</v>
      </c>
      <c r="M129" s="175">
        <f t="shared" si="50"/>
        <v>0</v>
      </c>
      <c r="N129" s="175">
        <f t="shared" si="50"/>
        <v>0</v>
      </c>
      <c r="O129" s="175">
        <f t="shared" si="50"/>
        <v>0</v>
      </c>
      <c r="P129" s="175">
        <f t="shared" si="50"/>
        <v>0</v>
      </c>
      <c r="Q129" s="176">
        <f t="shared" si="50"/>
        <v>0</v>
      </c>
      <c r="R129" s="173">
        <f t="shared" si="43"/>
        <v>0</v>
      </c>
      <c r="S129" s="173">
        <f t="shared" si="44"/>
        <v>0</v>
      </c>
    </row>
    <row r="130" spans="1:19" ht="19.5" customHeight="1" x14ac:dyDescent="0.2">
      <c r="B130" s="252" t="s">
        <v>110</v>
      </c>
      <c r="C130" s="253"/>
      <c r="D130" s="254"/>
      <c r="E130" s="174">
        <f t="shared" ref="E130:Q130" si="51">SUM(E39,E49,E56,E65,E115)</f>
        <v>0</v>
      </c>
      <c r="F130" s="175">
        <f t="shared" si="51"/>
        <v>0</v>
      </c>
      <c r="G130" s="175">
        <f t="shared" si="51"/>
        <v>0</v>
      </c>
      <c r="H130" s="175">
        <f t="shared" si="51"/>
        <v>0</v>
      </c>
      <c r="I130" s="175">
        <f t="shared" si="51"/>
        <v>0</v>
      </c>
      <c r="J130" s="175">
        <f t="shared" si="51"/>
        <v>0</v>
      </c>
      <c r="K130" s="175">
        <f t="shared" si="51"/>
        <v>0</v>
      </c>
      <c r="L130" s="175">
        <f t="shared" si="51"/>
        <v>0</v>
      </c>
      <c r="M130" s="175">
        <f t="shared" si="51"/>
        <v>0</v>
      </c>
      <c r="N130" s="175">
        <f t="shared" si="51"/>
        <v>0</v>
      </c>
      <c r="O130" s="175">
        <f t="shared" si="51"/>
        <v>0</v>
      </c>
      <c r="P130" s="175">
        <f t="shared" si="51"/>
        <v>0</v>
      </c>
      <c r="Q130" s="176">
        <f t="shared" si="51"/>
        <v>0</v>
      </c>
      <c r="R130" s="173">
        <f t="shared" si="43"/>
        <v>0</v>
      </c>
      <c r="S130" s="173">
        <f t="shared" si="44"/>
        <v>0</v>
      </c>
    </row>
    <row r="131" spans="1:19" ht="19.5" customHeight="1" x14ac:dyDescent="0.2">
      <c r="B131" s="252" t="s">
        <v>151</v>
      </c>
      <c r="C131" s="253"/>
      <c r="D131" s="254"/>
      <c r="E131" s="177">
        <f t="shared" ref="E131:Q131" si="52">SUM(E19,E40,E57,E66,E77,E92,E102,E116)</f>
        <v>0</v>
      </c>
      <c r="F131" s="178">
        <f t="shared" si="52"/>
        <v>0</v>
      </c>
      <c r="G131" s="178">
        <f t="shared" si="52"/>
        <v>0</v>
      </c>
      <c r="H131" s="178">
        <f t="shared" si="52"/>
        <v>0</v>
      </c>
      <c r="I131" s="178">
        <f t="shared" si="52"/>
        <v>0</v>
      </c>
      <c r="J131" s="178">
        <f t="shared" si="52"/>
        <v>0</v>
      </c>
      <c r="K131" s="178">
        <f t="shared" si="52"/>
        <v>0</v>
      </c>
      <c r="L131" s="178">
        <f t="shared" si="52"/>
        <v>0</v>
      </c>
      <c r="M131" s="178">
        <f t="shared" si="52"/>
        <v>0</v>
      </c>
      <c r="N131" s="179">
        <f t="shared" si="52"/>
        <v>0</v>
      </c>
      <c r="O131" s="179">
        <f t="shared" si="52"/>
        <v>0</v>
      </c>
      <c r="P131" s="179">
        <f t="shared" si="52"/>
        <v>0</v>
      </c>
      <c r="Q131" s="180">
        <f t="shared" si="52"/>
        <v>0</v>
      </c>
      <c r="R131" s="181">
        <f t="shared" si="43"/>
        <v>0</v>
      </c>
      <c r="S131" s="181">
        <f t="shared" si="44"/>
        <v>0</v>
      </c>
    </row>
    <row r="132" spans="1:19" ht="19.5" customHeight="1" x14ac:dyDescent="0.2">
      <c r="B132" s="252" t="s">
        <v>152</v>
      </c>
      <c r="C132" s="253"/>
      <c r="D132" s="254"/>
      <c r="E132" s="177">
        <f t="shared" ref="E132:Q132" si="53">SUM(E117,E103,E78,E29,E20)</f>
        <v>0</v>
      </c>
      <c r="F132" s="178">
        <f t="shared" si="53"/>
        <v>0</v>
      </c>
      <c r="G132" s="178">
        <f t="shared" si="53"/>
        <v>0</v>
      </c>
      <c r="H132" s="178">
        <f t="shared" si="53"/>
        <v>0</v>
      </c>
      <c r="I132" s="178">
        <f t="shared" si="53"/>
        <v>0</v>
      </c>
      <c r="J132" s="178">
        <f t="shared" si="53"/>
        <v>0</v>
      </c>
      <c r="K132" s="178">
        <f t="shared" si="53"/>
        <v>0</v>
      </c>
      <c r="L132" s="178">
        <f t="shared" si="53"/>
        <v>0</v>
      </c>
      <c r="M132" s="178">
        <f t="shared" si="53"/>
        <v>0</v>
      </c>
      <c r="N132" s="179">
        <f t="shared" si="53"/>
        <v>0</v>
      </c>
      <c r="O132" s="179">
        <f t="shared" si="53"/>
        <v>0</v>
      </c>
      <c r="P132" s="179">
        <f t="shared" si="53"/>
        <v>0</v>
      </c>
      <c r="Q132" s="180">
        <f t="shared" si="53"/>
        <v>0</v>
      </c>
      <c r="R132" s="181">
        <f t="shared" si="43"/>
        <v>0</v>
      </c>
      <c r="S132" s="181">
        <f t="shared" si="44"/>
        <v>0</v>
      </c>
    </row>
    <row r="133" spans="1:19" ht="19.5" customHeight="1" x14ac:dyDescent="0.2">
      <c r="B133" s="252" t="s">
        <v>153</v>
      </c>
      <c r="C133" s="253"/>
      <c r="D133" s="254"/>
      <c r="E133" s="177">
        <f t="shared" ref="E133:Q133" si="54">SUM(E118,E93,E67,E58,E41)</f>
        <v>0</v>
      </c>
      <c r="F133" s="178">
        <f t="shared" si="54"/>
        <v>0</v>
      </c>
      <c r="G133" s="178">
        <f t="shared" si="54"/>
        <v>0</v>
      </c>
      <c r="H133" s="178">
        <f t="shared" si="54"/>
        <v>0</v>
      </c>
      <c r="I133" s="178">
        <f t="shared" si="54"/>
        <v>0</v>
      </c>
      <c r="J133" s="178">
        <f t="shared" si="54"/>
        <v>0</v>
      </c>
      <c r="K133" s="178">
        <f t="shared" si="54"/>
        <v>0</v>
      </c>
      <c r="L133" s="178">
        <f t="shared" si="54"/>
        <v>0</v>
      </c>
      <c r="M133" s="178">
        <f t="shared" si="54"/>
        <v>0</v>
      </c>
      <c r="N133" s="179">
        <f t="shared" si="54"/>
        <v>0</v>
      </c>
      <c r="O133" s="179">
        <f t="shared" si="54"/>
        <v>0</v>
      </c>
      <c r="P133" s="179">
        <f t="shared" si="54"/>
        <v>0</v>
      </c>
      <c r="Q133" s="180">
        <f t="shared" si="54"/>
        <v>0</v>
      </c>
      <c r="R133" s="181">
        <f t="shared" si="43"/>
        <v>0</v>
      </c>
      <c r="S133" s="181">
        <f t="shared" si="44"/>
        <v>0</v>
      </c>
    </row>
    <row r="134" spans="1:19" ht="19.5" customHeight="1" thickBot="1" x14ac:dyDescent="0.25">
      <c r="B134" s="255" t="s">
        <v>154</v>
      </c>
      <c r="C134" s="256"/>
      <c r="D134" s="257"/>
      <c r="E134" s="182">
        <f t="shared" ref="E134:Q134" si="55">E42</f>
        <v>0</v>
      </c>
      <c r="F134" s="183">
        <f t="shared" si="55"/>
        <v>0</v>
      </c>
      <c r="G134" s="183">
        <f t="shared" si="55"/>
        <v>0</v>
      </c>
      <c r="H134" s="183">
        <f t="shared" si="55"/>
        <v>0</v>
      </c>
      <c r="I134" s="183">
        <f t="shared" si="55"/>
        <v>0</v>
      </c>
      <c r="J134" s="183">
        <f t="shared" si="55"/>
        <v>0</v>
      </c>
      <c r="K134" s="183">
        <f t="shared" si="55"/>
        <v>0</v>
      </c>
      <c r="L134" s="183">
        <f t="shared" si="55"/>
        <v>0</v>
      </c>
      <c r="M134" s="183">
        <f t="shared" si="55"/>
        <v>0</v>
      </c>
      <c r="N134" s="183">
        <f t="shared" si="55"/>
        <v>0</v>
      </c>
      <c r="O134" s="183">
        <f t="shared" si="55"/>
        <v>0</v>
      </c>
      <c r="P134" s="183">
        <f t="shared" si="55"/>
        <v>0</v>
      </c>
      <c r="Q134" s="184">
        <f t="shared" si="55"/>
        <v>0</v>
      </c>
      <c r="R134" s="181">
        <f t="shared" si="43"/>
        <v>0</v>
      </c>
      <c r="S134" s="181">
        <f t="shared" si="44"/>
        <v>0</v>
      </c>
    </row>
    <row r="135" spans="1:19" s="28" customFormat="1" ht="19.5" customHeight="1" thickTop="1" thickBot="1" x14ac:dyDescent="0.25">
      <c r="A135" s="27"/>
      <c r="B135" s="287" t="s">
        <v>287</v>
      </c>
      <c r="C135" s="288"/>
      <c r="D135" s="129">
        <f>IFERROR(INDEX(LookupData!I$3:I$69,MATCH('Rev-Exp'!$D$4,LookupData!$E$3:$E$69,0)),0)</f>
        <v>0</v>
      </c>
      <c r="E135" s="185">
        <f t="shared" ref="E135:Q135" si="56">SUM(E122:E134)</f>
        <v>0</v>
      </c>
      <c r="F135" s="164">
        <f t="shared" si="56"/>
        <v>0</v>
      </c>
      <c r="G135" s="164">
        <f t="shared" si="56"/>
        <v>0</v>
      </c>
      <c r="H135" s="164">
        <f t="shared" si="56"/>
        <v>0</v>
      </c>
      <c r="I135" s="164">
        <f t="shared" si="56"/>
        <v>0</v>
      </c>
      <c r="J135" s="164">
        <f t="shared" si="56"/>
        <v>0</v>
      </c>
      <c r="K135" s="164">
        <f t="shared" si="56"/>
        <v>0</v>
      </c>
      <c r="L135" s="164">
        <f t="shared" si="56"/>
        <v>0</v>
      </c>
      <c r="M135" s="164">
        <f t="shared" si="56"/>
        <v>0</v>
      </c>
      <c r="N135" s="164">
        <f t="shared" si="56"/>
        <v>0</v>
      </c>
      <c r="O135" s="164">
        <f t="shared" si="56"/>
        <v>0</v>
      </c>
      <c r="P135" s="164">
        <f t="shared" si="56"/>
        <v>0</v>
      </c>
      <c r="Q135" s="165">
        <f t="shared" si="56"/>
        <v>0</v>
      </c>
      <c r="R135" s="157">
        <f>SUM(E135:P135)</f>
        <v>0</v>
      </c>
      <c r="S135" s="157">
        <f>SUM(F135:Q135)</f>
        <v>0</v>
      </c>
    </row>
    <row r="136" spans="1:19" s="28" customFormat="1" ht="19.5" customHeight="1" thickBot="1" x14ac:dyDescent="0.3">
      <c r="A136" s="29"/>
      <c r="B136" s="29"/>
      <c r="C136" s="29"/>
      <c r="D136" s="29"/>
      <c r="E136" s="29"/>
      <c r="F136" s="29"/>
      <c r="G136" s="29"/>
      <c r="H136" s="29"/>
      <c r="I136" s="29"/>
      <c r="J136" s="29"/>
      <c r="K136" s="29"/>
      <c r="L136" s="29"/>
      <c r="M136" s="29"/>
      <c r="N136" s="29"/>
      <c r="O136" s="29"/>
      <c r="P136" s="29"/>
      <c r="Q136" s="29"/>
      <c r="R136" s="29"/>
      <c r="S136" s="29"/>
    </row>
    <row r="137" spans="1:19" s="30" customFormat="1" ht="19.5" customHeight="1" thickTop="1" thickBot="1" x14ac:dyDescent="0.25">
      <c r="A137" s="117" t="s">
        <v>113</v>
      </c>
      <c r="B137" s="270" t="s">
        <v>296</v>
      </c>
      <c r="C137" s="271"/>
      <c r="D137" s="130">
        <f>IFERROR(INDEX(LookupData!G$3:G$69,MATCH('Rev-Exp'!$D$4,LookupData!$E$3:$E$69,0)),0)</f>
        <v>0</v>
      </c>
      <c r="E137" s="158"/>
      <c r="F137" s="159"/>
      <c r="G137" s="159"/>
      <c r="H137" s="159"/>
      <c r="I137" s="159"/>
      <c r="J137" s="159"/>
      <c r="K137" s="159"/>
      <c r="L137" s="159"/>
      <c r="M137" s="159"/>
      <c r="N137" s="159"/>
      <c r="O137" s="159"/>
      <c r="P137" s="159"/>
      <c r="Q137" s="160"/>
      <c r="R137" s="161">
        <f>SUM(E137:P137)</f>
        <v>0</v>
      </c>
      <c r="S137" s="162">
        <f>SUM(F137:Q137)</f>
        <v>0</v>
      </c>
    </row>
    <row r="138" spans="1:19" s="28" customFormat="1" ht="25.5" customHeight="1" thickTop="1" thickBot="1" x14ac:dyDescent="0.25">
      <c r="A138" s="27"/>
      <c r="B138" s="289" t="s">
        <v>292</v>
      </c>
      <c r="C138" s="290"/>
      <c r="D138" s="291"/>
      <c r="E138" s="163">
        <f t="shared" ref="E138:Q138" si="57">E135+E137</f>
        <v>0</v>
      </c>
      <c r="F138" s="164">
        <f t="shared" si="57"/>
        <v>0</v>
      </c>
      <c r="G138" s="164">
        <f t="shared" si="57"/>
        <v>0</v>
      </c>
      <c r="H138" s="164">
        <f t="shared" si="57"/>
        <v>0</v>
      </c>
      <c r="I138" s="164">
        <f t="shared" si="57"/>
        <v>0</v>
      </c>
      <c r="J138" s="164">
        <f t="shared" si="57"/>
        <v>0</v>
      </c>
      <c r="K138" s="164">
        <f t="shared" si="57"/>
        <v>0</v>
      </c>
      <c r="L138" s="164">
        <f t="shared" si="57"/>
        <v>0</v>
      </c>
      <c r="M138" s="164">
        <f t="shared" si="57"/>
        <v>0</v>
      </c>
      <c r="N138" s="164">
        <f t="shared" si="57"/>
        <v>0</v>
      </c>
      <c r="O138" s="164">
        <f t="shared" si="57"/>
        <v>0</v>
      </c>
      <c r="P138" s="164">
        <f t="shared" si="57"/>
        <v>0</v>
      </c>
      <c r="Q138" s="165">
        <f t="shared" si="57"/>
        <v>0</v>
      </c>
      <c r="R138" s="157">
        <f>SUM(E138:P138)</f>
        <v>0</v>
      </c>
      <c r="S138" s="157">
        <f>SUM(F138:Q138)</f>
        <v>0</v>
      </c>
    </row>
    <row r="139" spans="1:19" s="28" customFormat="1" ht="6" customHeight="1" x14ac:dyDescent="0.2">
      <c r="A139" s="27"/>
      <c r="B139" s="126"/>
      <c r="C139" s="126"/>
      <c r="D139" s="126"/>
      <c r="E139" s="127"/>
      <c r="F139" s="127"/>
      <c r="G139" s="127"/>
      <c r="H139" s="127"/>
      <c r="I139" s="127"/>
      <c r="J139" s="127"/>
      <c r="K139" s="127"/>
      <c r="L139" s="127"/>
      <c r="M139" s="127"/>
      <c r="N139" s="127"/>
      <c r="O139" s="127"/>
      <c r="P139" s="127"/>
      <c r="Q139" s="127"/>
      <c r="R139" s="127"/>
      <c r="S139" s="127"/>
    </row>
    <row r="140" spans="1:19" s="28" customFormat="1" ht="21" customHeight="1" thickBot="1" x14ac:dyDescent="0.25">
      <c r="C140" s="31"/>
    </row>
    <row r="141" spans="1:19" ht="25.5" customHeight="1" x14ac:dyDescent="0.2">
      <c r="D141" s="243" t="s">
        <v>288</v>
      </c>
      <c r="E141" s="285" t="s">
        <v>294</v>
      </c>
      <c r="F141" s="285"/>
      <c r="G141" s="285"/>
      <c r="H141" s="285"/>
      <c r="I141" s="285"/>
      <c r="J141" s="285"/>
      <c r="K141" s="285"/>
      <c r="L141" s="285"/>
      <c r="M141" s="285"/>
      <c r="N141" s="285"/>
      <c r="O141" s="285"/>
      <c r="P141" s="285"/>
      <c r="Q141" s="286"/>
      <c r="R141" s="245"/>
      <c r="S141" s="247" t="s">
        <v>312</v>
      </c>
    </row>
    <row r="142" spans="1:19" ht="28.5" customHeight="1" thickBot="1" x14ac:dyDescent="0.25">
      <c r="A142" s="241" t="s">
        <v>0</v>
      </c>
      <c r="B142" s="241"/>
      <c r="C142" s="242"/>
      <c r="D142" s="244"/>
      <c r="E142" s="123">
        <f>E$11</f>
        <v>43344</v>
      </c>
      <c r="F142" s="123">
        <f t="shared" ref="F142:Q142" si="58">F$11</f>
        <v>43374</v>
      </c>
      <c r="G142" s="123">
        <f t="shared" si="58"/>
        <v>43405</v>
      </c>
      <c r="H142" s="123">
        <f t="shared" si="58"/>
        <v>43435</v>
      </c>
      <c r="I142" s="123">
        <f t="shared" si="58"/>
        <v>43466</v>
      </c>
      <c r="J142" s="123">
        <f t="shared" si="58"/>
        <v>43497</v>
      </c>
      <c r="K142" s="123">
        <f t="shared" si="58"/>
        <v>43525</v>
      </c>
      <c r="L142" s="123">
        <f t="shared" si="58"/>
        <v>43556</v>
      </c>
      <c r="M142" s="123">
        <f t="shared" si="58"/>
        <v>43586</v>
      </c>
      <c r="N142" s="123">
        <f t="shared" si="58"/>
        <v>43617</v>
      </c>
      <c r="O142" s="123">
        <f t="shared" si="58"/>
        <v>43647</v>
      </c>
      <c r="P142" s="123">
        <f t="shared" si="58"/>
        <v>43678</v>
      </c>
      <c r="Q142" s="123">
        <f t="shared" si="58"/>
        <v>43709</v>
      </c>
      <c r="R142" s="246"/>
      <c r="S142" s="248"/>
    </row>
    <row r="143" spans="1:19" s="34" customFormat="1" ht="15.75" customHeight="1" thickBot="1" x14ac:dyDescent="0.25">
      <c r="A143" s="32"/>
      <c r="B143" s="33"/>
      <c r="C143" s="104"/>
      <c r="E143" s="18"/>
      <c r="F143" s="18"/>
      <c r="G143" s="18"/>
      <c r="H143" s="18"/>
      <c r="I143" s="18"/>
      <c r="J143" s="18"/>
      <c r="K143" s="18"/>
      <c r="L143" s="18"/>
      <c r="M143" s="18"/>
      <c r="N143" s="18"/>
      <c r="O143" s="18"/>
      <c r="P143" s="18"/>
      <c r="Q143" s="18"/>
      <c r="R143" s="19"/>
      <c r="S143" s="19"/>
    </row>
    <row r="144" spans="1:19" ht="19.5" customHeight="1" thickBot="1" x14ac:dyDescent="0.25">
      <c r="A144" s="117" t="s">
        <v>107</v>
      </c>
      <c r="B144" s="296" t="s">
        <v>289</v>
      </c>
      <c r="C144" s="297"/>
      <c r="D144" s="298"/>
      <c r="E144" s="265"/>
      <c r="F144" s="154"/>
      <c r="G144" s="154"/>
      <c r="H144" s="154"/>
      <c r="I144" s="154"/>
      <c r="J144" s="154"/>
      <c r="K144" s="154"/>
      <c r="L144" s="154"/>
      <c r="M144" s="154"/>
      <c r="N144" s="154"/>
      <c r="O144" s="154"/>
      <c r="P144" s="154"/>
      <c r="Q144" s="155"/>
      <c r="R144" s="292"/>
      <c r="S144" s="156">
        <f>SUM(F144:Q144)</f>
        <v>0</v>
      </c>
    </row>
    <row r="145" spans="1:19" s="35" customFormat="1" ht="21.75" customHeight="1" thickTop="1" thickBot="1" x14ac:dyDescent="0.25">
      <c r="A145" s="34"/>
      <c r="B145" s="258" t="s">
        <v>290</v>
      </c>
      <c r="C145" s="259"/>
      <c r="D145" s="260"/>
      <c r="E145" s="266"/>
      <c r="F145" s="151">
        <f t="shared" ref="F145:Q145" si="59">F138-F144</f>
        <v>0</v>
      </c>
      <c r="G145" s="151">
        <f t="shared" si="59"/>
        <v>0</v>
      </c>
      <c r="H145" s="151">
        <f t="shared" si="59"/>
        <v>0</v>
      </c>
      <c r="I145" s="151">
        <f t="shared" si="59"/>
        <v>0</v>
      </c>
      <c r="J145" s="151">
        <f t="shared" si="59"/>
        <v>0</v>
      </c>
      <c r="K145" s="151">
        <f t="shared" si="59"/>
        <v>0</v>
      </c>
      <c r="L145" s="151">
        <f t="shared" si="59"/>
        <v>0</v>
      </c>
      <c r="M145" s="151">
        <f t="shared" si="59"/>
        <v>0</v>
      </c>
      <c r="N145" s="151">
        <f t="shared" si="59"/>
        <v>0</v>
      </c>
      <c r="O145" s="151">
        <f t="shared" si="59"/>
        <v>0</v>
      </c>
      <c r="P145" s="151">
        <f t="shared" si="59"/>
        <v>0</v>
      </c>
      <c r="Q145" s="152">
        <f t="shared" si="59"/>
        <v>0</v>
      </c>
      <c r="R145" s="293"/>
      <c r="S145" s="157">
        <f>SUM(F145:Q145)</f>
        <v>0</v>
      </c>
    </row>
    <row r="146" spans="1:19" s="35" customFormat="1" ht="20.25" customHeight="1" thickBot="1" x14ac:dyDescent="0.25">
      <c r="A146" s="34"/>
      <c r="B146" s="34"/>
      <c r="C146" s="104"/>
      <c r="D146" s="36"/>
      <c r="E146" s="36"/>
      <c r="F146" s="36"/>
      <c r="G146" s="36"/>
      <c r="H146" s="36"/>
      <c r="I146" s="36"/>
      <c r="J146" s="37"/>
      <c r="K146" s="37"/>
      <c r="L146" s="37"/>
      <c r="M146" s="37"/>
      <c r="N146" s="37"/>
      <c r="O146" s="37"/>
      <c r="P146" s="37"/>
      <c r="Q146" s="37"/>
      <c r="R146" s="37"/>
      <c r="S146" s="37"/>
    </row>
    <row r="147" spans="1:19" ht="19.5" customHeight="1" thickTop="1" thickBot="1" x14ac:dyDescent="0.25">
      <c r="A147" s="117" t="s">
        <v>106</v>
      </c>
      <c r="B147" s="268" t="s">
        <v>295</v>
      </c>
      <c r="C147" s="269"/>
      <c r="D147" s="131">
        <f>IFERROR(INDEX(LookupData!H$3:H$69,MATCH('Rev-Exp'!$D$4,LookupData!$E$3:$E$69,0)),0)</f>
        <v>0</v>
      </c>
      <c r="E147" s="267"/>
      <c r="F147" s="124"/>
      <c r="G147" s="148"/>
      <c r="H147" s="148"/>
      <c r="I147" s="148"/>
      <c r="J147" s="148"/>
      <c r="K147" s="148"/>
      <c r="L147" s="148"/>
      <c r="M147" s="148"/>
      <c r="N147" s="148"/>
      <c r="O147" s="148"/>
      <c r="P147" s="148"/>
      <c r="Q147" s="149"/>
      <c r="R147" s="294"/>
      <c r="S147" s="150">
        <f>SUM(F147:Q147)</f>
        <v>0</v>
      </c>
    </row>
    <row r="148" spans="1:19" ht="19.5" customHeight="1" thickTop="1" thickBot="1" x14ac:dyDescent="0.25">
      <c r="A148" s="15"/>
      <c r="B148" s="275" t="s">
        <v>293</v>
      </c>
      <c r="C148" s="276"/>
      <c r="D148" s="277"/>
      <c r="E148" s="266"/>
      <c r="F148" s="118"/>
      <c r="G148" s="151">
        <f>IF(F$135&gt;ROUND(($D$8/12),2),F$135-ROUND(($D$8/12),2),0)</f>
        <v>0</v>
      </c>
      <c r="H148" s="151">
        <f t="shared" ref="H148:Q148" si="60">IF(G$135&gt;ROUND(($D$8/12),2),G$135-ROUND(($D$8/12),2),0)</f>
        <v>0</v>
      </c>
      <c r="I148" s="151">
        <f t="shared" si="60"/>
        <v>0</v>
      </c>
      <c r="J148" s="151">
        <f t="shared" si="60"/>
        <v>0</v>
      </c>
      <c r="K148" s="151">
        <f t="shared" si="60"/>
        <v>0</v>
      </c>
      <c r="L148" s="151">
        <f t="shared" si="60"/>
        <v>0</v>
      </c>
      <c r="M148" s="151">
        <f t="shared" si="60"/>
        <v>0</v>
      </c>
      <c r="N148" s="151">
        <f t="shared" si="60"/>
        <v>0</v>
      </c>
      <c r="O148" s="151">
        <f t="shared" si="60"/>
        <v>0</v>
      </c>
      <c r="P148" s="151">
        <f t="shared" si="60"/>
        <v>0</v>
      </c>
      <c r="Q148" s="152">
        <f t="shared" si="60"/>
        <v>0</v>
      </c>
      <c r="R148" s="295"/>
      <c r="S148" s="153">
        <f>SUM(F148:Q148)</f>
        <v>0</v>
      </c>
    </row>
    <row r="149" spans="1:19" s="35" customFormat="1" ht="15.75" customHeight="1" thickBot="1" x14ac:dyDescent="0.25">
      <c r="A149" s="34"/>
      <c r="B149" s="34"/>
      <c r="C149" s="36"/>
      <c r="D149" s="36"/>
      <c r="E149" s="36"/>
      <c r="F149" s="121"/>
      <c r="G149" s="121"/>
      <c r="H149" s="121"/>
      <c r="I149" s="121"/>
      <c r="J149" s="122"/>
      <c r="K149" s="122"/>
      <c r="L149" s="122"/>
      <c r="M149" s="122"/>
      <c r="N149" s="122"/>
      <c r="O149" s="122"/>
      <c r="P149" s="122"/>
      <c r="Q149" s="122"/>
      <c r="R149" s="122"/>
      <c r="S149" s="122"/>
    </row>
    <row r="150" spans="1:19" s="27" customFormat="1" ht="19.5" customHeight="1" thickTop="1" thickBot="1" x14ac:dyDescent="0.25">
      <c r="A150" s="90"/>
      <c r="B150" s="272" t="s">
        <v>291</v>
      </c>
      <c r="C150" s="273"/>
      <c r="D150" s="274"/>
      <c r="E150" s="120"/>
      <c r="F150" s="144">
        <f t="shared" ref="F150:Q150" si="61">F144+F147</f>
        <v>0</v>
      </c>
      <c r="G150" s="144">
        <f t="shared" si="61"/>
        <v>0</v>
      </c>
      <c r="H150" s="144">
        <f t="shared" si="61"/>
        <v>0</v>
      </c>
      <c r="I150" s="144">
        <f t="shared" si="61"/>
        <v>0</v>
      </c>
      <c r="J150" s="144">
        <f t="shared" si="61"/>
        <v>0</v>
      </c>
      <c r="K150" s="144">
        <f t="shared" si="61"/>
        <v>0</v>
      </c>
      <c r="L150" s="144">
        <f t="shared" si="61"/>
        <v>0</v>
      </c>
      <c r="M150" s="144">
        <f t="shared" si="61"/>
        <v>0</v>
      </c>
      <c r="N150" s="144">
        <f t="shared" si="61"/>
        <v>0</v>
      </c>
      <c r="O150" s="144">
        <f t="shared" si="61"/>
        <v>0</v>
      </c>
      <c r="P150" s="144">
        <f t="shared" si="61"/>
        <v>0</v>
      </c>
      <c r="Q150" s="145">
        <f t="shared" si="61"/>
        <v>0</v>
      </c>
      <c r="R150" s="146"/>
      <c r="S150" s="147">
        <f>SUM(F150:Q150)</f>
        <v>0</v>
      </c>
    </row>
    <row r="151" spans="1:19" ht="15.75" customHeight="1" x14ac:dyDescent="0.2">
      <c r="A151" s="15"/>
      <c r="B151" s="15"/>
      <c r="C151" s="16"/>
      <c r="D151" s="38"/>
      <c r="E151" s="38"/>
      <c r="F151" s="38"/>
      <c r="G151" s="38"/>
      <c r="H151" s="38"/>
      <c r="I151" s="38"/>
      <c r="J151" s="39"/>
      <c r="K151" s="39"/>
      <c r="L151" s="39"/>
      <c r="M151" s="39"/>
      <c r="N151" s="39"/>
      <c r="O151" s="39"/>
      <c r="P151" s="39"/>
      <c r="Q151" s="39"/>
      <c r="R151" s="39"/>
      <c r="S151" s="39"/>
    </row>
    <row r="152" spans="1:19" ht="16.5" thickBot="1" x14ac:dyDescent="0.25">
      <c r="A152" s="15"/>
      <c r="B152" s="15"/>
      <c r="C152" s="16"/>
      <c r="D152" s="15"/>
    </row>
    <row r="153" spans="1:19" s="20" customFormat="1" ht="25.5" customHeight="1" thickBot="1" x14ac:dyDescent="0.25">
      <c r="B153" s="278" t="s">
        <v>130</v>
      </c>
      <c r="C153" s="279"/>
      <c r="D153" s="280"/>
      <c r="E153" s="119"/>
      <c r="F153" s="141">
        <f t="shared" ref="F153:Q153" si="62">F138-F150</f>
        <v>0</v>
      </c>
      <c r="G153" s="141">
        <f t="shared" si="62"/>
        <v>0</v>
      </c>
      <c r="H153" s="141">
        <f t="shared" si="62"/>
        <v>0</v>
      </c>
      <c r="I153" s="141">
        <f t="shared" si="62"/>
        <v>0</v>
      </c>
      <c r="J153" s="141">
        <f t="shared" si="62"/>
        <v>0</v>
      </c>
      <c r="K153" s="141">
        <f t="shared" si="62"/>
        <v>0</v>
      </c>
      <c r="L153" s="141">
        <f t="shared" si="62"/>
        <v>0</v>
      </c>
      <c r="M153" s="141">
        <f t="shared" si="62"/>
        <v>0</v>
      </c>
      <c r="N153" s="141">
        <f t="shared" si="62"/>
        <v>0</v>
      </c>
      <c r="O153" s="141">
        <f t="shared" si="62"/>
        <v>0</v>
      </c>
      <c r="P153" s="141">
        <f t="shared" si="62"/>
        <v>0</v>
      </c>
      <c r="Q153" s="142">
        <f t="shared" si="62"/>
        <v>0</v>
      </c>
      <c r="R153" s="143">
        <f>R138-S150</f>
        <v>0</v>
      </c>
      <c r="S153" s="143">
        <f>S138-S150</f>
        <v>0</v>
      </c>
    </row>
    <row r="154" spans="1:19" ht="20.25" customHeight="1" x14ac:dyDescent="0.25">
      <c r="D154" s="15"/>
      <c r="E154" s="15"/>
      <c r="F154" s="15"/>
      <c r="G154" s="15"/>
      <c r="H154" s="15"/>
      <c r="I154" s="15"/>
      <c r="J154" s="15"/>
      <c r="K154" s="15"/>
      <c r="L154" s="15"/>
      <c r="M154" s="15"/>
      <c r="N154" s="15"/>
      <c r="O154" s="15"/>
      <c r="P154" s="15"/>
      <c r="Q154" s="15"/>
      <c r="R154" s="15"/>
      <c r="S154" s="29"/>
    </row>
    <row r="155" spans="1:19" ht="15.75" customHeight="1" x14ac:dyDescent="0.2">
      <c r="A155" s="40" t="s">
        <v>3</v>
      </c>
      <c r="B155" s="40"/>
      <c r="C155" s="41"/>
      <c r="D155" s="17"/>
      <c r="E155" s="17"/>
      <c r="F155" s="17"/>
      <c r="G155" s="17"/>
      <c r="H155" s="17"/>
      <c r="I155" s="17"/>
      <c r="J155" s="17"/>
      <c r="K155" s="17"/>
      <c r="L155" s="17"/>
      <c r="M155" s="17"/>
      <c r="N155" s="17"/>
      <c r="O155" s="17"/>
      <c r="P155" s="17"/>
      <c r="Q155" s="17"/>
      <c r="R155" s="17"/>
      <c r="S155" s="17"/>
    </row>
    <row r="156" spans="1:19" x14ac:dyDescent="0.2">
      <c r="A156" s="42">
        <v>1</v>
      </c>
      <c r="B156" s="261" t="s">
        <v>131</v>
      </c>
      <c r="C156" s="261"/>
      <c r="D156" s="261"/>
      <c r="E156" s="261"/>
      <c r="F156" s="261"/>
      <c r="G156" s="261"/>
      <c r="H156" s="261"/>
      <c r="I156" s="261"/>
      <c r="J156" s="261"/>
      <c r="K156" s="261"/>
      <c r="L156" s="261"/>
      <c r="M156" s="261"/>
      <c r="N156" s="261"/>
      <c r="O156" s="261"/>
      <c r="P156" s="261"/>
      <c r="Q156" s="261"/>
      <c r="R156" s="40"/>
      <c r="S156" s="40"/>
    </row>
    <row r="157" spans="1:19" x14ac:dyDescent="0.2">
      <c r="A157" s="42">
        <v>2</v>
      </c>
      <c r="B157" s="262" t="s">
        <v>9</v>
      </c>
      <c r="C157" s="262"/>
      <c r="D157" s="262"/>
      <c r="E157" s="262"/>
      <c r="F157" s="262"/>
      <c r="G157" s="262"/>
      <c r="H157" s="262"/>
      <c r="I157" s="262"/>
      <c r="J157" s="262"/>
      <c r="K157" s="262"/>
      <c r="L157" s="262"/>
      <c r="M157" s="262"/>
      <c r="N157" s="262"/>
      <c r="O157" s="262"/>
      <c r="P157" s="262"/>
      <c r="Q157" s="262"/>
      <c r="R157" s="17"/>
      <c r="S157" s="17" t="s">
        <v>17</v>
      </c>
    </row>
    <row r="158" spans="1:19" x14ac:dyDescent="0.2">
      <c r="A158" s="42">
        <v>3</v>
      </c>
      <c r="B158" s="262" t="s">
        <v>115</v>
      </c>
      <c r="C158" s="262"/>
      <c r="D158" s="262"/>
      <c r="E158" s="262"/>
      <c r="F158" s="262"/>
      <c r="G158" s="262"/>
      <c r="H158" s="262"/>
      <c r="I158" s="262"/>
      <c r="J158" s="262"/>
      <c r="K158" s="262"/>
      <c r="L158" s="262"/>
      <c r="M158" s="262"/>
      <c r="N158" s="262"/>
      <c r="O158" s="262"/>
      <c r="P158" s="262"/>
      <c r="Q158" s="262"/>
      <c r="R158" s="17"/>
      <c r="S158" s="17"/>
    </row>
    <row r="159" spans="1:19" x14ac:dyDescent="0.2">
      <c r="A159" s="42">
        <v>4</v>
      </c>
      <c r="B159" s="262" t="s">
        <v>132</v>
      </c>
      <c r="C159" s="262"/>
      <c r="D159" s="262"/>
      <c r="E159" s="262"/>
      <c r="F159" s="262"/>
      <c r="G159" s="262"/>
      <c r="H159" s="262"/>
      <c r="I159" s="262"/>
      <c r="J159" s="262"/>
      <c r="K159" s="262"/>
      <c r="L159" s="262"/>
      <c r="M159" s="262"/>
      <c r="N159" s="262"/>
      <c r="O159" s="262"/>
      <c r="P159" s="262"/>
      <c r="Q159" s="262"/>
      <c r="R159" s="17"/>
      <c r="S159" s="17"/>
    </row>
    <row r="160" spans="1:19" ht="29.25" customHeight="1" x14ac:dyDescent="0.2">
      <c r="A160" s="42">
        <v>5</v>
      </c>
      <c r="B160" s="261" t="s">
        <v>135</v>
      </c>
      <c r="C160" s="261"/>
      <c r="D160" s="261"/>
      <c r="E160" s="261"/>
      <c r="F160" s="261"/>
      <c r="G160" s="261"/>
      <c r="H160" s="261"/>
      <c r="I160" s="261"/>
      <c r="J160" s="261"/>
      <c r="K160" s="261"/>
      <c r="L160" s="261"/>
      <c r="M160" s="261"/>
      <c r="R160" s="17"/>
      <c r="S160" s="17"/>
    </row>
    <row r="161" spans="1:19" x14ac:dyDescent="0.2">
      <c r="A161" s="42">
        <v>6</v>
      </c>
      <c r="B161" s="262" t="s">
        <v>118</v>
      </c>
      <c r="C161" s="262"/>
      <c r="D161" s="262"/>
      <c r="E161" s="262"/>
      <c r="F161" s="262"/>
      <c r="G161" s="262"/>
      <c r="H161" s="262"/>
      <c r="I161" s="262"/>
      <c r="J161" s="262"/>
      <c r="K161" s="262"/>
      <c r="L161" s="262"/>
      <c r="M161" s="262"/>
      <c r="N161" s="262"/>
      <c r="O161" s="262"/>
      <c r="P161" s="262"/>
      <c r="Q161" s="262"/>
      <c r="R161" s="17"/>
      <c r="S161" s="17"/>
    </row>
    <row r="162" spans="1:19" ht="16.5" hidden="1" thickBot="1" x14ac:dyDescent="0.25">
      <c r="B162" s="40"/>
      <c r="C162" s="7"/>
      <c r="D162" s="15"/>
      <c r="E162" s="15"/>
      <c r="F162" s="15"/>
      <c r="G162" s="15"/>
      <c r="H162" s="15"/>
      <c r="I162" s="15"/>
      <c r="J162" s="15"/>
      <c r="K162" s="15"/>
      <c r="L162" s="15"/>
      <c r="M162" s="15"/>
      <c r="N162" s="15"/>
      <c r="O162" s="15"/>
      <c r="P162" s="15"/>
      <c r="Q162" s="15"/>
      <c r="R162" s="15"/>
      <c r="S162" s="15"/>
    </row>
    <row r="163" spans="1:19" ht="14.25" hidden="1" customHeight="1" x14ac:dyDescent="0.2">
      <c r="A163" s="43"/>
      <c r="B163" s="40"/>
      <c r="C163" s="44"/>
      <c r="D163" s="44"/>
      <c r="E163" s="44"/>
      <c r="F163" s="44"/>
      <c r="G163" s="44"/>
      <c r="H163" s="44"/>
      <c r="I163" s="44"/>
      <c r="J163" s="44"/>
      <c r="K163" s="44"/>
      <c r="L163" s="44"/>
      <c r="M163" s="44"/>
      <c r="N163" s="44"/>
      <c r="O163" s="44"/>
      <c r="P163" s="44"/>
      <c r="Q163" s="44"/>
      <c r="R163" s="44"/>
      <c r="S163" s="44"/>
    </row>
    <row r="164" spans="1:19" hidden="1" x14ac:dyDescent="0.2">
      <c r="A164" s="45"/>
      <c r="B164" s="40" t="s">
        <v>6</v>
      </c>
      <c r="C164" s="15"/>
      <c r="D164" s="15"/>
      <c r="E164" s="15"/>
      <c r="F164" s="15"/>
      <c r="G164" s="15"/>
      <c r="H164" s="15"/>
      <c r="I164" s="15"/>
      <c r="J164" s="15"/>
      <c r="K164" s="15"/>
      <c r="L164" s="15"/>
      <c r="M164" s="15"/>
      <c r="N164" s="15"/>
      <c r="O164" s="15"/>
      <c r="P164" s="15"/>
      <c r="Q164" s="15"/>
      <c r="R164" s="15"/>
      <c r="S164" s="15"/>
    </row>
    <row r="165" spans="1:19" hidden="1" x14ac:dyDescent="0.2">
      <c r="A165" s="45"/>
      <c r="B165" s="40"/>
      <c r="C165" s="46" t="s">
        <v>8</v>
      </c>
      <c r="D165" s="47">
        <f>D147</f>
        <v>0</v>
      </c>
      <c r="E165" s="48"/>
      <c r="F165" s="49">
        <f t="shared" ref="F165:Q165" si="63">$D147/12</f>
        <v>0</v>
      </c>
      <c r="G165" s="50">
        <f t="shared" si="63"/>
        <v>0</v>
      </c>
      <c r="H165" s="50">
        <f t="shared" si="63"/>
        <v>0</v>
      </c>
      <c r="I165" s="50">
        <f t="shared" si="63"/>
        <v>0</v>
      </c>
      <c r="J165" s="50">
        <f t="shared" si="63"/>
        <v>0</v>
      </c>
      <c r="K165" s="50">
        <f t="shared" si="63"/>
        <v>0</v>
      </c>
      <c r="L165" s="50">
        <f t="shared" si="63"/>
        <v>0</v>
      </c>
      <c r="M165" s="50">
        <f t="shared" si="63"/>
        <v>0</v>
      </c>
      <c r="N165" s="50">
        <f t="shared" si="63"/>
        <v>0</v>
      </c>
      <c r="O165" s="50">
        <f t="shared" si="63"/>
        <v>0</v>
      </c>
      <c r="P165" s="50">
        <f t="shared" si="63"/>
        <v>0</v>
      </c>
      <c r="Q165" s="51">
        <f t="shared" si="63"/>
        <v>0</v>
      </c>
      <c r="R165" s="47"/>
      <c r="S165" s="47">
        <f>SUM(F165:Q165)</f>
        <v>0</v>
      </c>
    </row>
    <row r="166" spans="1:19" ht="14.25" hidden="1" customHeight="1" x14ac:dyDescent="0.2">
      <c r="A166" s="45"/>
      <c r="B166" s="40"/>
      <c r="C166" s="15"/>
      <c r="D166" s="52"/>
      <c r="E166" s="52"/>
      <c r="F166" s="52"/>
      <c r="G166" s="52"/>
      <c r="H166" s="52"/>
      <c r="I166" s="52"/>
      <c r="J166" s="52"/>
      <c r="K166" s="52"/>
      <c r="L166" s="52"/>
      <c r="M166" s="52"/>
      <c r="N166" s="52"/>
      <c r="O166" s="52"/>
      <c r="P166" s="52"/>
      <c r="Q166" s="52"/>
      <c r="R166" s="52"/>
      <c r="S166" s="52"/>
    </row>
    <row r="167" spans="1:19" hidden="1" x14ac:dyDescent="0.2">
      <c r="A167" s="45"/>
      <c r="B167" s="40"/>
      <c r="C167" s="7"/>
      <c r="D167" s="53" t="s">
        <v>155</v>
      </c>
      <c r="E167" s="53"/>
      <c r="F167" s="54">
        <f t="shared" ref="F167:Q167" si="64">F147-F165</f>
        <v>0</v>
      </c>
      <c r="G167" s="54">
        <f t="shared" si="64"/>
        <v>0</v>
      </c>
      <c r="H167" s="54">
        <f t="shared" si="64"/>
        <v>0</v>
      </c>
      <c r="I167" s="54">
        <f t="shared" si="64"/>
        <v>0</v>
      </c>
      <c r="J167" s="54">
        <f t="shared" si="64"/>
        <v>0</v>
      </c>
      <c r="K167" s="54">
        <f t="shared" si="64"/>
        <v>0</v>
      </c>
      <c r="L167" s="54">
        <f t="shared" si="64"/>
        <v>0</v>
      </c>
      <c r="M167" s="54">
        <f t="shared" si="64"/>
        <v>0</v>
      </c>
      <c r="N167" s="54">
        <f t="shared" si="64"/>
        <v>0</v>
      </c>
      <c r="O167" s="54">
        <f t="shared" si="64"/>
        <v>0</v>
      </c>
      <c r="P167" s="54">
        <f t="shared" si="64"/>
        <v>0</v>
      </c>
      <c r="Q167" s="55">
        <f t="shared" si="64"/>
        <v>0</v>
      </c>
      <c r="R167" s="56"/>
      <c r="S167" s="56">
        <f>SUM(F167:Q167)</f>
        <v>0</v>
      </c>
    </row>
    <row r="168" spans="1:19" ht="14.25" hidden="1" customHeight="1" thickBot="1" x14ac:dyDescent="0.25">
      <c r="A168" s="57"/>
      <c r="B168" s="40"/>
      <c r="C168" s="23"/>
      <c r="D168" s="23"/>
      <c r="E168" s="23"/>
      <c r="F168" s="23"/>
      <c r="G168" s="23"/>
      <c r="H168" s="23"/>
      <c r="I168" s="23"/>
      <c r="J168" s="23"/>
      <c r="K168" s="23"/>
      <c r="L168" s="23"/>
      <c r="M168" s="23"/>
      <c r="N168" s="23"/>
      <c r="O168" s="23"/>
      <c r="P168" s="23"/>
      <c r="Q168" s="23"/>
      <c r="R168" s="23"/>
      <c r="S168" s="23"/>
    </row>
    <row r="169" spans="1:19" hidden="1" x14ac:dyDescent="0.2">
      <c r="B169" s="40"/>
      <c r="C169" s="7"/>
    </row>
    <row r="170" spans="1:19" hidden="1" x14ac:dyDescent="0.2">
      <c r="B170" s="40"/>
      <c r="C170" s="7"/>
    </row>
    <row r="171" spans="1:19" hidden="1" x14ac:dyDescent="0.2">
      <c r="B171" s="40"/>
      <c r="C171" s="7" t="str">
        <f ca="1">CELL("filename",B172)</f>
        <v>R:\!CFY1819\Forms\Standard\[CountyName CFY1819 EC Mon Ver1 102918.xlsx]Rev-Exp</v>
      </c>
    </row>
    <row r="172" spans="1:19" hidden="1" x14ac:dyDescent="0.2">
      <c r="B172" s="40"/>
      <c r="C172" s="7">
        <f ca="1">SEARCH("\[",C171)</f>
        <v>27</v>
      </c>
      <c r="D172" s="7" t="str">
        <f>LEFT(H4,3)</f>
        <v/>
      </c>
      <c r="F172" s="7" t="e">
        <f>EXACT(#REF!,G182)</f>
        <v>#REF!</v>
      </c>
      <c r="G172" s="7" t="e">
        <f>EXACT(F173,F174)</f>
        <v>#REF!</v>
      </c>
      <c r="H172" s="7" t="e">
        <f>OR(F172,G172)</f>
        <v>#REF!</v>
      </c>
    </row>
    <row r="173" spans="1:19" hidden="1" x14ac:dyDescent="0.2">
      <c r="B173" s="40"/>
      <c r="C173" s="7">
        <f ca="1">SEARCH("]Rev-Exp",C171)</f>
        <v>71</v>
      </c>
      <c r="F173" s="7" t="e">
        <f>LEFT(#REF!,LEN(#REF!)-11)</f>
        <v>#REF!</v>
      </c>
    </row>
    <row r="174" spans="1:19" hidden="1" x14ac:dyDescent="0.2">
      <c r="B174" s="40"/>
      <c r="C174" s="7"/>
      <c r="F174" s="7" t="e">
        <f>LEFT(G182,LEN(G182)-4)</f>
        <v>#VALUE!</v>
      </c>
    </row>
    <row r="175" spans="1:19" hidden="1" x14ac:dyDescent="0.2">
      <c r="B175" s="40"/>
      <c r="C175" s="7"/>
    </row>
    <row r="176" spans="1:19" hidden="1" x14ac:dyDescent="0.2">
      <c r="B176" s="40"/>
      <c r="C176" s="7"/>
    </row>
    <row r="177" spans="1:17" x14ac:dyDescent="0.2">
      <c r="A177" s="42">
        <v>7</v>
      </c>
      <c r="B177" s="262" t="s">
        <v>133</v>
      </c>
      <c r="C177" s="262"/>
      <c r="D177" s="262"/>
      <c r="E177" s="262"/>
      <c r="F177" s="262"/>
      <c r="G177" s="262"/>
      <c r="H177" s="262"/>
      <c r="I177" s="262"/>
      <c r="J177" s="262"/>
      <c r="K177" s="262"/>
      <c r="L177" s="262"/>
      <c r="M177" s="262"/>
      <c r="N177" s="262"/>
      <c r="O177" s="262"/>
      <c r="P177" s="262"/>
      <c r="Q177" s="262"/>
    </row>
    <row r="178" spans="1:17" x14ac:dyDescent="0.2">
      <c r="A178" s="42">
        <v>8</v>
      </c>
      <c r="B178" s="262" t="s">
        <v>128</v>
      </c>
      <c r="C178" s="262"/>
      <c r="D178" s="262"/>
      <c r="E178" s="262"/>
      <c r="F178" s="262"/>
      <c r="G178" s="262"/>
      <c r="H178" s="262"/>
      <c r="I178" s="262"/>
      <c r="J178" s="262"/>
      <c r="K178" s="262"/>
      <c r="L178" s="262"/>
      <c r="M178" s="262"/>
      <c r="N178" s="262"/>
      <c r="O178" s="262"/>
      <c r="P178" s="262"/>
      <c r="Q178" s="262"/>
    </row>
    <row r="179" spans="1:17" x14ac:dyDescent="0.2">
      <c r="A179" s="42">
        <v>9</v>
      </c>
      <c r="B179" s="261" t="s">
        <v>156</v>
      </c>
      <c r="C179" s="261"/>
      <c r="D179" s="261"/>
      <c r="E179" s="261"/>
      <c r="F179" s="261"/>
      <c r="G179" s="261"/>
      <c r="H179" s="261"/>
      <c r="I179" s="261"/>
      <c r="J179" s="261"/>
      <c r="K179" s="261"/>
      <c r="L179" s="261"/>
      <c r="M179" s="261"/>
      <c r="N179" s="261"/>
      <c r="O179" s="261"/>
      <c r="P179" s="261"/>
      <c r="Q179" s="261"/>
    </row>
    <row r="180" spans="1:17" x14ac:dyDescent="0.2">
      <c r="A180" s="42">
        <v>10</v>
      </c>
      <c r="B180" s="261" t="s">
        <v>134</v>
      </c>
      <c r="C180" s="261"/>
      <c r="D180" s="261"/>
      <c r="E180" s="261"/>
      <c r="F180" s="261"/>
      <c r="G180" s="261"/>
      <c r="H180" s="261"/>
      <c r="I180" s="261"/>
      <c r="J180" s="261"/>
      <c r="K180" s="261"/>
      <c r="L180" s="103"/>
      <c r="M180" s="103"/>
      <c r="N180" s="103"/>
      <c r="O180" s="103"/>
      <c r="P180" s="103"/>
      <c r="Q180" s="103"/>
    </row>
    <row r="181" spans="1:17" x14ac:dyDescent="0.2">
      <c r="A181" s="42">
        <v>11</v>
      </c>
      <c r="B181" s="261" t="s">
        <v>157</v>
      </c>
      <c r="C181" s="261"/>
      <c r="D181" s="261"/>
      <c r="E181" s="261"/>
      <c r="F181" s="261"/>
      <c r="G181" s="261"/>
      <c r="H181" s="261"/>
      <c r="I181" s="261"/>
      <c r="J181" s="261"/>
      <c r="K181" s="261"/>
    </row>
    <row r="182" spans="1:17" x14ac:dyDescent="0.2">
      <c r="A182" s="42">
        <v>12</v>
      </c>
      <c r="B182" s="261" t="s">
        <v>129</v>
      </c>
      <c r="C182" s="261"/>
      <c r="D182" s="261"/>
      <c r="E182" s="261"/>
      <c r="F182" s="261"/>
      <c r="G182" s="261"/>
      <c r="H182" s="261"/>
      <c r="I182" s="261"/>
      <c r="J182" s="261"/>
      <c r="K182" s="261"/>
      <c r="L182" s="261"/>
      <c r="M182" s="261"/>
      <c r="N182" s="261"/>
      <c r="O182" s="261"/>
      <c r="P182" s="261"/>
      <c r="Q182" s="261"/>
    </row>
    <row r="183" spans="1:17" x14ac:dyDescent="0.2">
      <c r="A183" s="42"/>
      <c r="N183" s="103"/>
      <c r="O183" s="103"/>
      <c r="P183" s="103"/>
      <c r="Q183" s="103"/>
    </row>
  </sheetData>
  <sheetProtection algorithmName="SHA-512" hashValue="eQnpfqCck7FRZChw08NN+fjkzw66U6MQZkC/jqerxdJWp6V0zzwsumRW93zSZPvGwYncirF9/P46BuY8D34TLg==" saltValue="GkvjztMrxVbscW0qO73JXg==" spinCount="100000" sheet="1" objects="1" scenarios="1" formatColumns="0" formatRows="0"/>
  <mergeCells count="138">
    <mergeCell ref="R4:S5"/>
    <mergeCell ref="E10:Q10"/>
    <mergeCell ref="E141:Q141"/>
    <mergeCell ref="B135:C135"/>
    <mergeCell ref="B138:D138"/>
    <mergeCell ref="R144:R145"/>
    <mergeCell ref="R147:R148"/>
    <mergeCell ref="B144:D144"/>
    <mergeCell ref="B145:D145"/>
    <mergeCell ref="B25:D25"/>
    <mergeCell ref="B26:D26"/>
    <mergeCell ref="B27:D27"/>
    <mergeCell ref="B28:D28"/>
    <mergeCell ref="B29:D29"/>
    <mergeCell ref="B30:D30"/>
    <mergeCell ref="B33:D33"/>
    <mergeCell ref="B34:D34"/>
    <mergeCell ref="B21:D21"/>
    <mergeCell ref="B20:D20"/>
    <mergeCell ref="B19:D19"/>
    <mergeCell ref="B18:D18"/>
    <mergeCell ref="B17:D17"/>
    <mergeCell ref="B16:D16"/>
    <mergeCell ref="B15:D15"/>
    <mergeCell ref="B150:D150"/>
    <mergeCell ref="B148:D148"/>
    <mergeCell ref="B153:D153"/>
    <mergeCell ref="B35:D35"/>
    <mergeCell ref="B36:D36"/>
    <mergeCell ref="B37:D37"/>
    <mergeCell ref="B38:D38"/>
    <mergeCell ref="B39:D39"/>
    <mergeCell ref="B40:D40"/>
    <mergeCell ref="B41:D41"/>
    <mergeCell ref="B42:D42"/>
    <mergeCell ref="B43:D43"/>
    <mergeCell ref="B125:D125"/>
    <mergeCell ref="B102:D102"/>
    <mergeCell ref="B103:D103"/>
    <mergeCell ref="B104:D104"/>
    <mergeCell ref="B107:D107"/>
    <mergeCell ref="B108:D108"/>
    <mergeCell ref="B109:D109"/>
    <mergeCell ref="B110:D110"/>
    <mergeCell ref="B111:D111"/>
    <mergeCell ref="B112:D112"/>
    <mergeCell ref="B113:D113"/>
    <mergeCell ref="B90:D90"/>
    <mergeCell ref="B14:D14"/>
    <mergeCell ref="B24:D24"/>
    <mergeCell ref="E144:E145"/>
    <mergeCell ref="E147:E148"/>
    <mergeCell ref="B147:C147"/>
    <mergeCell ref="B137:C137"/>
    <mergeCell ref="B126:D126"/>
    <mergeCell ref="B127:D127"/>
    <mergeCell ref="B128:D128"/>
    <mergeCell ref="B129:D129"/>
    <mergeCell ref="B130:D130"/>
    <mergeCell ref="B131:D131"/>
    <mergeCell ref="B132:D132"/>
    <mergeCell ref="B133:D133"/>
    <mergeCell ref="B134:D134"/>
    <mergeCell ref="B114:D114"/>
    <mergeCell ref="B115:D115"/>
    <mergeCell ref="B116:D116"/>
    <mergeCell ref="B117:D117"/>
    <mergeCell ref="B118:D118"/>
    <mergeCell ref="B119:D119"/>
    <mergeCell ref="B122:D122"/>
    <mergeCell ref="B123:D123"/>
    <mergeCell ref="B124:D124"/>
    <mergeCell ref="B91:D91"/>
    <mergeCell ref="B92:D92"/>
    <mergeCell ref="B93:D93"/>
    <mergeCell ref="B94:D94"/>
    <mergeCell ref="B97:D97"/>
    <mergeCell ref="B98:D98"/>
    <mergeCell ref="B99:D99"/>
    <mergeCell ref="B100:D100"/>
    <mergeCell ref="B101:D101"/>
    <mergeCell ref="B76:D76"/>
    <mergeCell ref="B77:D77"/>
    <mergeCell ref="B78:D78"/>
    <mergeCell ref="B79:D79"/>
    <mergeCell ref="B82:D82"/>
    <mergeCell ref="B83:D83"/>
    <mergeCell ref="B84:D84"/>
    <mergeCell ref="B85:D85"/>
    <mergeCell ref="B86:D86"/>
    <mergeCell ref="B182:Q182"/>
    <mergeCell ref="B177:Q177"/>
    <mergeCell ref="D6:E6"/>
    <mergeCell ref="A8:C8"/>
    <mergeCell ref="B158:Q158"/>
    <mergeCell ref="B157:Q157"/>
    <mergeCell ref="B156:Q156"/>
    <mergeCell ref="B180:K180"/>
    <mergeCell ref="B181:K181"/>
    <mergeCell ref="B179:Q179"/>
    <mergeCell ref="B160:M160"/>
    <mergeCell ref="B159:Q159"/>
    <mergeCell ref="B178:Q178"/>
    <mergeCell ref="B161:Q161"/>
    <mergeCell ref="B49:D49"/>
    <mergeCell ref="B50:D50"/>
    <mergeCell ref="B53:D53"/>
    <mergeCell ref="B54:D54"/>
    <mergeCell ref="B55:D55"/>
    <mergeCell ref="B56:D56"/>
    <mergeCell ref="B57:D57"/>
    <mergeCell ref="B58:D58"/>
    <mergeCell ref="B59:D59"/>
    <mergeCell ref="B89:D89"/>
    <mergeCell ref="H4:I4"/>
    <mergeCell ref="D4:E4"/>
    <mergeCell ref="D5:E5"/>
    <mergeCell ref="S10:S11"/>
    <mergeCell ref="A12:C12"/>
    <mergeCell ref="D141:D142"/>
    <mergeCell ref="R141:R142"/>
    <mergeCell ref="S141:S142"/>
    <mergeCell ref="A142:C142"/>
    <mergeCell ref="R10:R11"/>
    <mergeCell ref="B62:D62"/>
    <mergeCell ref="B46:D46"/>
    <mergeCell ref="B47:D47"/>
    <mergeCell ref="B48:D48"/>
    <mergeCell ref="B63:D63"/>
    <mergeCell ref="B64:D64"/>
    <mergeCell ref="B65:D65"/>
    <mergeCell ref="B66:D66"/>
    <mergeCell ref="B67:D67"/>
    <mergeCell ref="B68:D68"/>
    <mergeCell ref="B72:D72"/>
    <mergeCell ref="B73:D73"/>
    <mergeCell ref="B74:D74"/>
    <mergeCell ref="B75:D75"/>
  </mergeCells>
  <conditionalFormatting sqref="F167:S167">
    <cfRule type="cellIs" dxfId="0" priority="1" stopIfTrue="1" operator="lessThan">
      <formula>0</formula>
    </cfRule>
  </conditionalFormatting>
  <dataValidations count="1">
    <dataValidation type="decimal" allowBlank="1" showInputMessage="1" showErrorMessage="1" sqref="E82:Q85 E62:Q67 E72:Q78 E46:Q49 E107:Q118 E35:Q42 E14:Q20 E89:Q93 E24:Q29 E53:Q58 F147:Q147 E137:Q137 F144:Q144 E97:Q103" xr:uid="{00000000-0002-0000-0000-000000000000}">
      <formula1>-400000000</formula1>
      <formula2>400000000</formula2>
    </dataValidation>
  </dataValidations>
  <printOptions horizontalCentered="1"/>
  <pageMargins left="0" right="0" top="0" bottom="0" header="0" footer="0"/>
  <pageSetup scale="42" fitToHeight="0" orientation="landscape" r:id="rId1"/>
  <headerFooter>
    <oddFooter>&amp;L&amp;"Franklin Gothic Demi,Regular"&amp;8&amp;K03+000&amp;F&amp;C&amp;"Franklin Gothic Demi,Regular"&amp;8&amp;K03+000Printed: &amp;D &amp;T&amp;R&amp;"+,Regular"&amp;8&amp;K03+000Page &amp;P of &amp;N</oddFooter>
  </headerFooter>
  <rowBreaks count="2" manualBreakCount="2">
    <brk id="70" max="16383" man="1"/>
    <brk id="120" max="1638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LookupData!$A$72:$A$86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T99"/>
  <sheetViews>
    <sheetView workbookViewId="0">
      <selection activeCell="B11" sqref="B11"/>
    </sheetView>
  </sheetViews>
  <sheetFormatPr defaultRowHeight="13.5" x14ac:dyDescent="0.25"/>
  <cols>
    <col min="1" max="1" width="20.85546875" style="3" customWidth="1"/>
    <col min="2" max="2" width="11.85546875" style="3" bestFit="1" customWidth="1"/>
    <col min="3" max="3" width="10.42578125" style="3" bestFit="1" customWidth="1"/>
    <col min="4" max="4" width="11.28515625" style="3" customWidth="1"/>
    <col min="5" max="16384" width="9.140625" style="3"/>
  </cols>
  <sheetData>
    <row r="1" spans="1:12" ht="27" x14ac:dyDescent="0.25">
      <c r="A1" s="5" t="s">
        <v>160</v>
      </c>
      <c r="B1" s="3" t="s">
        <v>167</v>
      </c>
      <c r="D1" s="5" t="s">
        <v>161</v>
      </c>
      <c r="E1" s="3" t="str">
        <f>IF('Rev-Exp'!D4="","None",'Rev-Exp'!D4)</f>
        <v>None</v>
      </c>
      <c r="G1" s="87" t="s">
        <v>282</v>
      </c>
      <c r="H1" s="88" t="s">
        <v>274</v>
      </c>
      <c r="I1" s="88" t="s">
        <v>275</v>
      </c>
      <c r="J1" s="88" t="s">
        <v>276</v>
      </c>
      <c r="K1" s="88" t="s">
        <v>277</v>
      </c>
      <c r="L1" s="89" t="s">
        <v>278</v>
      </c>
    </row>
    <row r="2" spans="1:12" x14ac:dyDescent="0.25">
      <c r="A2" s="5" t="s">
        <v>159</v>
      </c>
      <c r="B2" s="3" t="s">
        <v>158</v>
      </c>
      <c r="G2" s="67">
        <v>1</v>
      </c>
      <c r="H2" s="68" t="s">
        <v>279</v>
      </c>
      <c r="I2" s="68" t="s">
        <v>280</v>
      </c>
      <c r="J2" s="68" t="s">
        <v>281</v>
      </c>
      <c r="K2" s="68">
        <v>20</v>
      </c>
      <c r="L2" s="69">
        <v>97</v>
      </c>
    </row>
    <row r="3" spans="1:12" x14ac:dyDescent="0.25">
      <c r="G3" s="67">
        <v>2</v>
      </c>
      <c r="H3" s="133" t="s">
        <v>297</v>
      </c>
      <c r="I3" s="68" t="s">
        <v>280</v>
      </c>
      <c r="J3" s="68" t="s">
        <v>298</v>
      </c>
      <c r="K3" s="68">
        <v>98</v>
      </c>
      <c r="L3" s="69">
        <v>99</v>
      </c>
    </row>
    <row r="4" spans="1:12" x14ac:dyDescent="0.25">
      <c r="G4" s="67">
        <v>3</v>
      </c>
      <c r="H4" s="68"/>
      <c r="I4" s="68"/>
      <c r="J4" s="68"/>
      <c r="K4" s="68"/>
      <c r="L4" s="69"/>
    </row>
    <row r="5" spans="1:12" x14ac:dyDescent="0.25">
      <c r="A5" s="4" t="s">
        <v>162</v>
      </c>
      <c r="B5" s="101">
        <v>43424</v>
      </c>
      <c r="G5" s="67">
        <v>4</v>
      </c>
      <c r="H5" s="68"/>
      <c r="I5" s="68"/>
      <c r="J5" s="68"/>
      <c r="K5" s="68"/>
      <c r="L5" s="69"/>
    </row>
    <row r="6" spans="1:12" x14ac:dyDescent="0.25">
      <c r="A6" s="4" t="s">
        <v>163</v>
      </c>
      <c r="B6" s="102"/>
      <c r="G6" s="67">
        <v>5</v>
      </c>
      <c r="H6" s="68"/>
      <c r="I6" s="68"/>
      <c r="J6" s="68"/>
      <c r="K6" s="68"/>
      <c r="L6" s="69"/>
    </row>
    <row r="7" spans="1:12" x14ac:dyDescent="0.25">
      <c r="A7" s="4" t="s">
        <v>165</v>
      </c>
      <c r="B7" s="3" t="str">
        <f>TEXT(B5,"MMM")</f>
        <v>Nov</v>
      </c>
      <c r="G7" s="67">
        <v>6</v>
      </c>
      <c r="H7" s="68"/>
      <c r="I7" s="68"/>
      <c r="J7" s="68"/>
      <c r="K7" s="68"/>
      <c r="L7" s="69"/>
    </row>
    <row r="8" spans="1:12" x14ac:dyDescent="0.25">
      <c r="A8" s="4" t="s">
        <v>168</v>
      </c>
      <c r="B8" s="3">
        <f>IF('Rev-Exp'!L4="",1,'Rev-Exp'!L4)</f>
        <v>1</v>
      </c>
      <c r="G8" s="67">
        <v>7</v>
      </c>
      <c r="H8" s="68"/>
      <c r="I8" s="68"/>
      <c r="J8" s="68"/>
      <c r="K8" s="68"/>
      <c r="L8" s="69"/>
    </row>
    <row r="9" spans="1:12" x14ac:dyDescent="0.25">
      <c r="A9" s="4" t="s">
        <v>164</v>
      </c>
      <c r="B9" s="58" t="str">
        <f>IF('Rev-Exp'!H4="",TEXT(EDATE(B5,-1),"MMM"),'Rev-Exp'!H4)</f>
        <v>Oct</v>
      </c>
      <c r="C9" s="100" t="str">
        <f>IF('Rev-Exp'!H4="",TEXT(EDATE(B5,-1),"MMMM"),'Rev-Exp'!H4)</f>
        <v>October</v>
      </c>
      <c r="G9" s="67">
        <v>8</v>
      </c>
      <c r="H9" s="68"/>
      <c r="I9" s="68"/>
      <c r="J9" s="68"/>
      <c r="K9" s="68"/>
      <c r="L9" s="69"/>
    </row>
    <row r="10" spans="1:12" x14ac:dyDescent="0.25">
      <c r="A10" s="4" t="s">
        <v>166</v>
      </c>
      <c r="B10" s="3" t="str">
        <f>E1&amp;" FY1718 "&amp;B1&amp;" "&amp;B9&amp;" Ver"&amp;B8&amp;" "&amp;TEXT(B5,"Mmddyy")&amp;".xlsx"</f>
        <v>None FY1718 EC Oct Ver1 112018.xlsx</v>
      </c>
      <c r="G10" s="67">
        <v>9</v>
      </c>
      <c r="H10" s="68"/>
      <c r="I10" s="68"/>
      <c r="J10" s="68"/>
      <c r="K10" s="68"/>
      <c r="L10" s="69"/>
    </row>
    <row r="11" spans="1:12" x14ac:dyDescent="0.25">
      <c r="A11" s="4" t="s">
        <v>169</v>
      </c>
      <c r="B11" s="3" t="str">
        <f>"R:\!CFY1718\Incoming Reports\EC\"&amp;C9&amp;"\"</f>
        <v>R:\!CFY1718\Incoming Reports\EC\October\</v>
      </c>
      <c r="G11" s="67">
        <v>10</v>
      </c>
      <c r="H11" s="68"/>
      <c r="I11" s="68"/>
      <c r="J11" s="68"/>
      <c r="K11" s="68"/>
      <c r="L11" s="69"/>
    </row>
    <row r="12" spans="1:12" ht="14.25" thickBot="1" x14ac:dyDescent="0.3">
      <c r="G12" s="70">
        <v>11</v>
      </c>
      <c r="H12" s="71"/>
      <c r="I12" s="71"/>
      <c r="J12" s="71"/>
      <c r="K12" s="71"/>
      <c r="L12" s="72"/>
    </row>
    <row r="13" spans="1:12" x14ac:dyDescent="0.25">
      <c r="A13" s="4" t="s">
        <v>273</v>
      </c>
      <c r="B13" s="3">
        <v>2</v>
      </c>
      <c r="G13" s="68"/>
      <c r="H13" s="68"/>
      <c r="I13" s="68"/>
      <c r="J13" s="68"/>
      <c r="K13" s="68"/>
      <c r="L13" s="68"/>
    </row>
    <row r="14" spans="1:12" x14ac:dyDescent="0.25">
      <c r="G14" s="68"/>
      <c r="H14" s="68"/>
      <c r="I14" s="68"/>
      <c r="J14" s="68"/>
      <c r="K14" s="68"/>
      <c r="L14" s="68"/>
    </row>
    <row r="17" spans="1:20" x14ac:dyDescent="0.25">
      <c r="D17" s="58"/>
    </row>
    <row r="20" spans="1:20" ht="27" x14ac:dyDescent="0.25">
      <c r="A20" s="5" t="s">
        <v>136</v>
      </c>
      <c r="B20" s="5" t="s">
        <v>170</v>
      </c>
      <c r="C20" s="5" t="s">
        <v>171</v>
      </c>
      <c r="D20" s="5" t="s">
        <v>172</v>
      </c>
      <c r="E20" s="5" t="s">
        <v>173</v>
      </c>
      <c r="F20" s="5" t="s">
        <v>174</v>
      </c>
      <c r="G20" s="5" t="s">
        <v>175</v>
      </c>
      <c r="H20" s="5" t="s">
        <v>176</v>
      </c>
      <c r="I20" s="5" t="s">
        <v>177</v>
      </c>
      <c r="J20" s="5" t="s">
        <v>178</v>
      </c>
      <c r="K20" s="5" t="s">
        <v>179</v>
      </c>
      <c r="L20" s="5" t="s">
        <v>180</v>
      </c>
      <c r="M20" s="5" t="s">
        <v>181</v>
      </c>
      <c r="N20" s="5" t="s">
        <v>182</v>
      </c>
      <c r="O20" s="5" t="s">
        <v>183</v>
      </c>
      <c r="P20" s="5" t="s">
        <v>184</v>
      </c>
      <c r="Q20" s="5" t="s">
        <v>185</v>
      </c>
      <c r="R20" s="5" t="s">
        <v>186</v>
      </c>
      <c r="S20" s="5" t="s">
        <v>187</v>
      </c>
      <c r="T20" s="5" t="s">
        <v>188</v>
      </c>
    </row>
    <row r="21" spans="1:20" x14ac:dyDescent="0.25">
      <c r="A21" s="3">
        <f>IFERROR(INDEX(LookupData!A3:A69,MATCH(E1,LookupData!E3:E69,0)),0)</f>
        <v>0</v>
      </c>
      <c r="B21" s="3">
        <v>18</v>
      </c>
      <c r="C21" s="3" t="s">
        <v>189</v>
      </c>
      <c r="D21" s="3" t="s">
        <v>190</v>
      </c>
      <c r="E21" s="3" t="s">
        <v>203</v>
      </c>
      <c r="F21" s="59"/>
      <c r="G21" s="59">
        <f>'Rev-Exp'!E14</f>
        <v>0</v>
      </c>
      <c r="H21" s="59">
        <f>'Rev-Exp'!F14</f>
        <v>0</v>
      </c>
      <c r="I21" s="59">
        <f>'Rev-Exp'!G14</f>
        <v>0</v>
      </c>
      <c r="J21" s="59">
        <f>'Rev-Exp'!H14</f>
        <v>0</v>
      </c>
      <c r="K21" s="59">
        <f>'Rev-Exp'!I14</f>
        <v>0</v>
      </c>
      <c r="L21" s="59">
        <f>'Rev-Exp'!J14</f>
        <v>0</v>
      </c>
      <c r="M21" s="59">
        <f>'Rev-Exp'!K14</f>
        <v>0</v>
      </c>
      <c r="N21" s="59">
        <f>'Rev-Exp'!L14</f>
        <v>0</v>
      </c>
      <c r="O21" s="59">
        <f>'Rev-Exp'!M14</f>
        <v>0</v>
      </c>
      <c r="P21" s="59">
        <f>'Rev-Exp'!N14</f>
        <v>0</v>
      </c>
      <c r="Q21" s="59">
        <f>'Rev-Exp'!O14</f>
        <v>0</v>
      </c>
      <c r="R21" s="59">
        <f>'Rev-Exp'!P14</f>
        <v>0</v>
      </c>
      <c r="S21" s="59">
        <f>'Rev-Exp'!Q14</f>
        <v>0</v>
      </c>
      <c r="T21" s="3">
        <v>1</v>
      </c>
    </row>
    <row r="22" spans="1:20" x14ac:dyDescent="0.25">
      <c r="A22" s="3">
        <f>A$21</f>
        <v>0</v>
      </c>
      <c r="B22" s="3">
        <f>B$21</f>
        <v>18</v>
      </c>
      <c r="C22" s="3" t="s">
        <v>189</v>
      </c>
      <c r="D22" s="3" t="s">
        <v>190</v>
      </c>
      <c r="E22" s="3" t="s">
        <v>204</v>
      </c>
      <c r="F22" s="59"/>
      <c r="G22" s="59">
        <f>'Rev-Exp'!E15</f>
        <v>0</v>
      </c>
      <c r="H22" s="59">
        <f>'Rev-Exp'!F15</f>
        <v>0</v>
      </c>
      <c r="I22" s="59">
        <f>'Rev-Exp'!G15</f>
        <v>0</v>
      </c>
      <c r="J22" s="59">
        <f>'Rev-Exp'!H15</f>
        <v>0</v>
      </c>
      <c r="K22" s="59">
        <f>'Rev-Exp'!I15</f>
        <v>0</v>
      </c>
      <c r="L22" s="59">
        <f>'Rev-Exp'!J15</f>
        <v>0</v>
      </c>
      <c r="M22" s="59">
        <f>'Rev-Exp'!K15</f>
        <v>0</v>
      </c>
      <c r="N22" s="59">
        <f>'Rev-Exp'!L15</f>
        <v>0</v>
      </c>
      <c r="O22" s="59">
        <f>'Rev-Exp'!M15</f>
        <v>0</v>
      </c>
      <c r="P22" s="59">
        <f>'Rev-Exp'!N15</f>
        <v>0</v>
      </c>
      <c r="Q22" s="59">
        <f>'Rev-Exp'!O15</f>
        <v>0</v>
      </c>
      <c r="R22" s="59">
        <f>'Rev-Exp'!P15</f>
        <v>0</v>
      </c>
      <c r="S22" s="59">
        <f>'Rev-Exp'!Q15</f>
        <v>0</v>
      </c>
      <c r="T22" s="3">
        <v>1</v>
      </c>
    </row>
    <row r="23" spans="1:20" x14ac:dyDescent="0.25">
      <c r="A23" s="3">
        <f t="shared" ref="A23:B54" si="0">A$21</f>
        <v>0</v>
      </c>
      <c r="B23" s="3">
        <f t="shared" si="0"/>
        <v>18</v>
      </c>
      <c r="C23" s="3" t="s">
        <v>189</v>
      </c>
      <c r="D23" s="3" t="s">
        <v>190</v>
      </c>
      <c r="E23" s="3" t="s">
        <v>205</v>
      </c>
      <c r="F23" s="59"/>
      <c r="G23" s="59">
        <f>'Rev-Exp'!E16</f>
        <v>0</v>
      </c>
      <c r="H23" s="59">
        <f>'Rev-Exp'!F16</f>
        <v>0</v>
      </c>
      <c r="I23" s="59">
        <f>'Rev-Exp'!G16</f>
        <v>0</v>
      </c>
      <c r="J23" s="59">
        <f>'Rev-Exp'!H16</f>
        <v>0</v>
      </c>
      <c r="K23" s="59">
        <f>'Rev-Exp'!I16</f>
        <v>0</v>
      </c>
      <c r="L23" s="59">
        <f>'Rev-Exp'!J16</f>
        <v>0</v>
      </c>
      <c r="M23" s="59">
        <f>'Rev-Exp'!K16</f>
        <v>0</v>
      </c>
      <c r="N23" s="59">
        <f>'Rev-Exp'!L16</f>
        <v>0</v>
      </c>
      <c r="O23" s="59">
        <f>'Rev-Exp'!M16</f>
        <v>0</v>
      </c>
      <c r="P23" s="59">
        <f>'Rev-Exp'!N16</f>
        <v>0</v>
      </c>
      <c r="Q23" s="59">
        <f>'Rev-Exp'!O16</f>
        <v>0</v>
      </c>
      <c r="R23" s="59">
        <f>'Rev-Exp'!P16</f>
        <v>0</v>
      </c>
      <c r="S23" s="59">
        <f>'Rev-Exp'!Q16</f>
        <v>0</v>
      </c>
      <c r="T23" s="3">
        <v>1</v>
      </c>
    </row>
    <row r="24" spans="1:20" x14ac:dyDescent="0.25">
      <c r="A24" s="3">
        <f t="shared" si="0"/>
        <v>0</v>
      </c>
      <c r="B24" s="3">
        <f t="shared" si="0"/>
        <v>18</v>
      </c>
      <c r="C24" s="3" t="s">
        <v>189</v>
      </c>
      <c r="D24" s="3" t="s">
        <v>190</v>
      </c>
      <c r="E24" s="3" t="s">
        <v>2</v>
      </c>
      <c r="F24" s="59"/>
      <c r="G24" s="59">
        <f>'Rev-Exp'!E17</f>
        <v>0</v>
      </c>
      <c r="H24" s="59">
        <f>'Rev-Exp'!F17</f>
        <v>0</v>
      </c>
      <c r="I24" s="59">
        <f>'Rev-Exp'!G17</f>
        <v>0</v>
      </c>
      <c r="J24" s="59">
        <f>'Rev-Exp'!H17</f>
        <v>0</v>
      </c>
      <c r="K24" s="59">
        <f>'Rev-Exp'!I17</f>
        <v>0</v>
      </c>
      <c r="L24" s="59">
        <f>'Rev-Exp'!J17</f>
        <v>0</v>
      </c>
      <c r="M24" s="59">
        <f>'Rev-Exp'!K17</f>
        <v>0</v>
      </c>
      <c r="N24" s="59">
        <f>'Rev-Exp'!L17</f>
        <v>0</v>
      </c>
      <c r="O24" s="59">
        <f>'Rev-Exp'!M17</f>
        <v>0</v>
      </c>
      <c r="P24" s="59">
        <f>'Rev-Exp'!N17</f>
        <v>0</v>
      </c>
      <c r="Q24" s="59">
        <f>'Rev-Exp'!O17</f>
        <v>0</v>
      </c>
      <c r="R24" s="59">
        <f>'Rev-Exp'!P17</f>
        <v>0</v>
      </c>
      <c r="S24" s="59">
        <f>'Rev-Exp'!Q17</f>
        <v>0</v>
      </c>
      <c r="T24" s="3">
        <v>1</v>
      </c>
    </row>
    <row r="25" spans="1:20" x14ac:dyDescent="0.25">
      <c r="A25" s="3">
        <f t="shared" si="0"/>
        <v>0</v>
      </c>
      <c r="B25" s="3">
        <f t="shared" si="0"/>
        <v>18</v>
      </c>
      <c r="C25" s="3" t="s">
        <v>189</v>
      </c>
      <c r="D25" s="3" t="s">
        <v>190</v>
      </c>
      <c r="E25" s="3" t="s">
        <v>1</v>
      </c>
      <c r="F25" s="59"/>
      <c r="G25" s="59">
        <f>'Rev-Exp'!E18</f>
        <v>0</v>
      </c>
      <c r="H25" s="59">
        <f>'Rev-Exp'!F18</f>
        <v>0</v>
      </c>
      <c r="I25" s="59">
        <f>'Rev-Exp'!G18</f>
        <v>0</v>
      </c>
      <c r="J25" s="59">
        <f>'Rev-Exp'!H18</f>
        <v>0</v>
      </c>
      <c r="K25" s="59">
        <f>'Rev-Exp'!I18</f>
        <v>0</v>
      </c>
      <c r="L25" s="59">
        <f>'Rev-Exp'!J18</f>
        <v>0</v>
      </c>
      <c r="M25" s="59">
        <f>'Rev-Exp'!K18</f>
        <v>0</v>
      </c>
      <c r="N25" s="59">
        <f>'Rev-Exp'!L18</f>
        <v>0</v>
      </c>
      <c r="O25" s="59">
        <f>'Rev-Exp'!M18</f>
        <v>0</v>
      </c>
      <c r="P25" s="59">
        <f>'Rev-Exp'!N18</f>
        <v>0</v>
      </c>
      <c r="Q25" s="59">
        <f>'Rev-Exp'!O18</f>
        <v>0</v>
      </c>
      <c r="R25" s="59">
        <f>'Rev-Exp'!P18</f>
        <v>0</v>
      </c>
      <c r="S25" s="59">
        <f>'Rev-Exp'!Q18</f>
        <v>0</v>
      </c>
      <c r="T25" s="3">
        <v>1</v>
      </c>
    </row>
    <row r="26" spans="1:20" x14ac:dyDescent="0.25">
      <c r="A26" s="3">
        <f t="shared" si="0"/>
        <v>0</v>
      </c>
      <c r="B26" s="3">
        <f t="shared" si="0"/>
        <v>18</v>
      </c>
      <c r="C26" s="3" t="s">
        <v>189</v>
      </c>
      <c r="D26" s="3" t="s">
        <v>190</v>
      </c>
      <c r="E26" s="3" t="s">
        <v>206</v>
      </c>
      <c r="F26" s="59"/>
      <c r="G26" s="59">
        <f>'Rev-Exp'!E19</f>
        <v>0</v>
      </c>
      <c r="H26" s="59">
        <f>'Rev-Exp'!F19</f>
        <v>0</v>
      </c>
      <c r="I26" s="59">
        <f>'Rev-Exp'!G19</f>
        <v>0</v>
      </c>
      <c r="J26" s="59">
        <f>'Rev-Exp'!H19</f>
        <v>0</v>
      </c>
      <c r="K26" s="59">
        <f>'Rev-Exp'!I19</f>
        <v>0</v>
      </c>
      <c r="L26" s="59">
        <f>'Rev-Exp'!J19</f>
        <v>0</v>
      </c>
      <c r="M26" s="59">
        <f>'Rev-Exp'!K19</f>
        <v>0</v>
      </c>
      <c r="N26" s="59">
        <f>'Rev-Exp'!L19</f>
        <v>0</v>
      </c>
      <c r="O26" s="59">
        <f>'Rev-Exp'!M19</f>
        <v>0</v>
      </c>
      <c r="P26" s="59">
        <f>'Rev-Exp'!N19</f>
        <v>0</v>
      </c>
      <c r="Q26" s="59">
        <f>'Rev-Exp'!O19</f>
        <v>0</v>
      </c>
      <c r="R26" s="59">
        <f>'Rev-Exp'!P19</f>
        <v>0</v>
      </c>
      <c r="S26" s="59">
        <f>'Rev-Exp'!Q19</f>
        <v>0</v>
      </c>
      <c r="T26" s="3">
        <v>1</v>
      </c>
    </row>
    <row r="27" spans="1:20" x14ac:dyDescent="0.25">
      <c r="A27" s="3">
        <f t="shared" si="0"/>
        <v>0</v>
      </c>
      <c r="B27" s="3">
        <f t="shared" si="0"/>
        <v>18</v>
      </c>
      <c r="C27" s="3" t="s">
        <v>189</v>
      </c>
      <c r="D27" s="3" t="s">
        <v>190</v>
      </c>
      <c r="E27" s="3" t="s">
        <v>207</v>
      </c>
      <c r="F27" s="59"/>
      <c r="G27" s="59">
        <f>'Rev-Exp'!E20</f>
        <v>0</v>
      </c>
      <c r="H27" s="59">
        <f>'Rev-Exp'!F20</f>
        <v>0</v>
      </c>
      <c r="I27" s="59">
        <f>'Rev-Exp'!G20</f>
        <v>0</v>
      </c>
      <c r="J27" s="59">
        <f>'Rev-Exp'!H20</f>
        <v>0</v>
      </c>
      <c r="K27" s="59">
        <f>'Rev-Exp'!I20</f>
        <v>0</v>
      </c>
      <c r="L27" s="59">
        <f>'Rev-Exp'!J20</f>
        <v>0</v>
      </c>
      <c r="M27" s="59">
        <f>'Rev-Exp'!K20</f>
        <v>0</v>
      </c>
      <c r="N27" s="59">
        <f>'Rev-Exp'!L20</f>
        <v>0</v>
      </c>
      <c r="O27" s="59">
        <f>'Rev-Exp'!M20</f>
        <v>0</v>
      </c>
      <c r="P27" s="59">
        <f>'Rev-Exp'!N20</f>
        <v>0</v>
      </c>
      <c r="Q27" s="59">
        <f>'Rev-Exp'!O20</f>
        <v>0</v>
      </c>
      <c r="R27" s="59">
        <f>'Rev-Exp'!P20</f>
        <v>0</v>
      </c>
      <c r="S27" s="59">
        <f>'Rev-Exp'!Q20</f>
        <v>0</v>
      </c>
      <c r="T27" s="3">
        <v>1</v>
      </c>
    </row>
    <row r="28" spans="1:20" x14ac:dyDescent="0.25">
      <c r="A28" s="3">
        <f t="shared" si="0"/>
        <v>0</v>
      </c>
      <c r="B28" s="3">
        <f t="shared" si="0"/>
        <v>18</v>
      </c>
      <c r="C28" s="3" t="s">
        <v>189</v>
      </c>
      <c r="D28" s="3" t="s">
        <v>191</v>
      </c>
      <c r="E28" s="3" t="s">
        <v>203</v>
      </c>
      <c r="F28" s="59"/>
      <c r="G28" s="59">
        <f>'Rev-Exp'!E24</f>
        <v>0</v>
      </c>
      <c r="H28" s="59">
        <f>'Rev-Exp'!F24</f>
        <v>0</v>
      </c>
      <c r="I28" s="59">
        <f>'Rev-Exp'!G24</f>
        <v>0</v>
      </c>
      <c r="J28" s="59">
        <f>'Rev-Exp'!H24</f>
        <v>0</v>
      </c>
      <c r="K28" s="59">
        <f>'Rev-Exp'!I24</f>
        <v>0</v>
      </c>
      <c r="L28" s="59">
        <f>'Rev-Exp'!J24</f>
        <v>0</v>
      </c>
      <c r="M28" s="59">
        <f>'Rev-Exp'!K24</f>
        <v>0</v>
      </c>
      <c r="N28" s="59">
        <f>'Rev-Exp'!L24</f>
        <v>0</v>
      </c>
      <c r="O28" s="59">
        <f>'Rev-Exp'!M24</f>
        <v>0</v>
      </c>
      <c r="P28" s="59">
        <f>'Rev-Exp'!N24</f>
        <v>0</v>
      </c>
      <c r="Q28" s="59">
        <f>'Rev-Exp'!O24</f>
        <v>0</v>
      </c>
      <c r="R28" s="59">
        <f>'Rev-Exp'!P24</f>
        <v>0</v>
      </c>
      <c r="S28" s="59">
        <f>'Rev-Exp'!Q24</f>
        <v>0</v>
      </c>
      <c r="T28" s="3">
        <v>1</v>
      </c>
    </row>
    <row r="29" spans="1:20" x14ac:dyDescent="0.25">
      <c r="A29" s="3">
        <f t="shared" si="0"/>
        <v>0</v>
      </c>
      <c r="B29" s="3">
        <f t="shared" si="0"/>
        <v>18</v>
      </c>
      <c r="C29" s="3" t="s">
        <v>189</v>
      </c>
      <c r="D29" s="3" t="s">
        <v>191</v>
      </c>
      <c r="E29" s="3" t="s">
        <v>204</v>
      </c>
      <c r="F29" s="59"/>
      <c r="G29" s="59">
        <f>'Rev-Exp'!E25</f>
        <v>0</v>
      </c>
      <c r="H29" s="59">
        <f>'Rev-Exp'!F25</f>
        <v>0</v>
      </c>
      <c r="I29" s="59">
        <f>'Rev-Exp'!G25</f>
        <v>0</v>
      </c>
      <c r="J29" s="59">
        <f>'Rev-Exp'!H25</f>
        <v>0</v>
      </c>
      <c r="K29" s="59">
        <f>'Rev-Exp'!I25</f>
        <v>0</v>
      </c>
      <c r="L29" s="59">
        <f>'Rev-Exp'!J25</f>
        <v>0</v>
      </c>
      <c r="M29" s="59">
        <f>'Rev-Exp'!K25</f>
        <v>0</v>
      </c>
      <c r="N29" s="59">
        <f>'Rev-Exp'!L25</f>
        <v>0</v>
      </c>
      <c r="O29" s="59">
        <f>'Rev-Exp'!M25</f>
        <v>0</v>
      </c>
      <c r="P29" s="59">
        <f>'Rev-Exp'!N25</f>
        <v>0</v>
      </c>
      <c r="Q29" s="59">
        <f>'Rev-Exp'!O25</f>
        <v>0</v>
      </c>
      <c r="R29" s="59">
        <f>'Rev-Exp'!P25</f>
        <v>0</v>
      </c>
      <c r="S29" s="59">
        <f>'Rev-Exp'!Q25</f>
        <v>0</v>
      </c>
      <c r="T29" s="3">
        <v>1</v>
      </c>
    </row>
    <row r="30" spans="1:20" x14ac:dyDescent="0.25">
      <c r="A30" s="3">
        <f t="shared" si="0"/>
        <v>0</v>
      </c>
      <c r="B30" s="3">
        <f t="shared" si="0"/>
        <v>18</v>
      </c>
      <c r="C30" s="3" t="s">
        <v>189</v>
      </c>
      <c r="D30" s="3" t="s">
        <v>191</v>
      </c>
      <c r="E30" s="3" t="s">
        <v>205</v>
      </c>
      <c r="F30" s="59"/>
      <c r="G30" s="59">
        <f>'Rev-Exp'!E26</f>
        <v>0</v>
      </c>
      <c r="H30" s="59">
        <f>'Rev-Exp'!F26</f>
        <v>0</v>
      </c>
      <c r="I30" s="59">
        <f>'Rev-Exp'!G26</f>
        <v>0</v>
      </c>
      <c r="J30" s="59">
        <f>'Rev-Exp'!H26</f>
        <v>0</v>
      </c>
      <c r="K30" s="59">
        <f>'Rev-Exp'!I26</f>
        <v>0</v>
      </c>
      <c r="L30" s="59">
        <f>'Rev-Exp'!J26</f>
        <v>0</v>
      </c>
      <c r="M30" s="59">
        <f>'Rev-Exp'!K26</f>
        <v>0</v>
      </c>
      <c r="N30" s="59">
        <f>'Rev-Exp'!L26</f>
        <v>0</v>
      </c>
      <c r="O30" s="59">
        <f>'Rev-Exp'!M26</f>
        <v>0</v>
      </c>
      <c r="P30" s="59">
        <f>'Rev-Exp'!N26</f>
        <v>0</v>
      </c>
      <c r="Q30" s="59">
        <f>'Rev-Exp'!O26</f>
        <v>0</v>
      </c>
      <c r="R30" s="59">
        <f>'Rev-Exp'!P26</f>
        <v>0</v>
      </c>
      <c r="S30" s="59">
        <f>'Rev-Exp'!Q26</f>
        <v>0</v>
      </c>
      <c r="T30" s="3">
        <v>1</v>
      </c>
    </row>
    <row r="31" spans="1:20" x14ac:dyDescent="0.25">
      <c r="A31" s="3">
        <f t="shared" si="0"/>
        <v>0</v>
      </c>
      <c r="B31" s="3">
        <f t="shared" si="0"/>
        <v>18</v>
      </c>
      <c r="C31" s="3" t="s">
        <v>189</v>
      </c>
      <c r="D31" s="3" t="s">
        <v>191</v>
      </c>
      <c r="E31" s="3" t="s">
        <v>2</v>
      </c>
      <c r="F31" s="59"/>
      <c r="G31" s="59">
        <f>'Rev-Exp'!E27</f>
        <v>0</v>
      </c>
      <c r="H31" s="59">
        <f>'Rev-Exp'!F27</f>
        <v>0</v>
      </c>
      <c r="I31" s="59">
        <f>'Rev-Exp'!G27</f>
        <v>0</v>
      </c>
      <c r="J31" s="59">
        <f>'Rev-Exp'!H27</f>
        <v>0</v>
      </c>
      <c r="K31" s="59">
        <f>'Rev-Exp'!I27</f>
        <v>0</v>
      </c>
      <c r="L31" s="59">
        <f>'Rev-Exp'!J27</f>
        <v>0</v>
      </c>
      <c r="M31" s="59">
        <f>'Rev-Exp'!K27</f>
        <v>0</v>
      </c>
      <c r="N31" s="59">
        <f>'Rev-Exp'!L27</f>
        <v>0</v>
      </c>
      <c r="O31" s="59">
        <f>'Rev-Exp'!M27</f>
        <v>0</v>
      </c>
      <c r="P31" s="59">
        <f>'Rev-Exp'!N27</f>
        <v>0</v>
      </c>
      <c r="Q31" s="59">
        <f>'Rev-Exp'!O27</f>
        <v>0</v>
      </c>
      <c r="R31" s="59">
        <f>'Rev-Exp'!P27</f>
        <v>0</v>
      </c>
      <c r="S31" s="59">
        <f>'Rev-Exp'!Q27</f>
        <v>0</v>
      </c>
      <c r="T31" s="3">
        <v>1</v>
      </c>
    </row>
    <row r="32" spans="1:20" x14ac:dyDescent="0.25">
      <c r="A32" s="3">
        <f t="shared" si="0"/>
        <v>0</v>
      </c>
      <c r="B32" s="3">
        <f t="shared" si="0"/>
        <v>18</v>
      </c>
      <c r="C32" s="3" t="s">
        <v>189</v>
      </c>
      <c r="D32" s="3" t="s">
        <v>191</v>
      </c>
      <c r="E32" s="3" t="s">
        <v>1</v>
      </c>
      <c r="F32" s="59"/>
      <c r="G32" s="59">
        <f>'Rev-Exp'!E28</f>
        <v>0</v>
      </c>
      <c r="H32" s="59">
        <f>'Rev-Exp'!F28</f>
        <v>0</v>
      </c>
      <c r="I32" s="59">
        <f>'Rev-Exp'!G28</f>
        <v>0</v>
      </c>
      <c r="J32" s="59">
        <f>'Rev-Exp'!H28</f>
        <v>0</v>
      </c>
      <c r="K32" s="59">
        <f>'Rev-Exp'!I28</f>
        <v>0</v>
      </c>
      <c r="L32" s="59">
        <f>'Rev-Exp'!J28</f>
        <v>0</v>
      </c>
      <c r="M32" s="59">
        <f>'Rev-Exp'!K28</f>
        <v>0</v>
      </c>
      <c r="N32" s="59">
        <f>'Rev-Exp'!L28</f>
        <v>0</v>
      </c>
      <c r="O32" s="59">
        <f>'Rev-Exp'!M28</f>
        <v>0</v>
      </c>
      <c r="P32" s="59">
        <f>'Rev-Exp'!N28</f>
        <v>0</v>
      </c>
      <c r="Q32" s="59">
        <f>'Rev-Exp'!O28</f>
        <v>0</v>
      </c>
      <c r="R32" s="59">
        <f>'Rev-Exp'!P28</f>
        <v>0</v>
      </c>
      <c r="S32" s="59">
        <f>'Rev-Exp'!Q28</f>
        <v>0</v>
      </c>
      <c r="T32" s="3">
        <v>1</v>
      </c>
    </row>
    <row r="33" spans="1:20" x14ac:dyDescent="0.25">
      <c r="A33" s="3">
        <f t="shared" si="0"/>
        <v>0</v>
      </c>
      <c r="B33" s="3">
        <f t="shared" si="0"/>
        <v>18</v>
      </c>
      <c r="C33" s="3" t="s">
        <v>189</v>
      </c>
      <c r="D33" s="3" t="s">
        <v>191</v>
      </c>
      <c r="E33" s="3" t="s">
        <v>207</v>
      </c>
      <c r="F33" s="59"/>
      <c r="G33" s="59">
        <f>'Rev-Exp'!E29</f>
        <v>0</v>
      </c>
      <c r="H33" s="59">
        <f>'Rev-Exp'!F29</f>
        <v>0</v>
      </c>
      <c r="I33" s="59">
        <f>'Rev-Exp'!G29</f>
        <v>0</v>
      </c>
      <c r="J33" s="59">
        <f>'Rev-Exp'!H29</f>
        <v>0</v>
      </c>
      <c r="K33" s="59">
        <f>'Rev-Exp'!I29</f>
        <v>0</v>
      </c>
      <c r="L33" s="59">
        <f>'Rev-Exp'!J29</f>
        <v>0</v>
      </c>
      <c r="M33" s="59">
        <f>'Rev-Exp'!K29</f>
        <v>0</v>
      </c>
      <c r="N33" s="59">
        <f>'Rev-Exp'!L29</f>
        <v>0</v>
      </c>
      <c r="O33" s="59">
        <f>'Rev-Exp'!M29</f>
        <v>0</v>
      </c>
      <c r="P33" s="59">
        <f>'Rev-Exp'!N29</f>
        <v>0</v>
      </c>
      <c r="Q33" s="59">
        <f>'Rev-Exp'!O29</f>
        <v>0</v>
      </c>
      <c r="R33" s="59">
        <f>'Rev-Exp'!P29</f>
        <v>0</v>
      </c>
      <c r="S33" s="59">
        <f>'Rev-Exp'!Q29</f>
        <v>0</v>
      </c>
      <c r="T33" s="3">
        <v>1</v>
      </c>
    </row>
    <row r="34" spans="1:20" x14ac:dyDescent="0.25">
      <c r="A34" s="3">
        <f t="shared" si="0"/>
        <v>0</v>
      </c>
      <c r="B34" s="3">
        <f t="shared" si="0"/>
        <v>18</v>
      </c>
      <c r="C34" s="3" t="s">
        <v>189</v>
      </c>
      <c r="D34" s="3" t="s">
        <v>192</v>
      </c>
      <c r="E34" s="3" t="s">
        <v>203</v>
      </c>
      <c r="F34" s="59"/>
      <c r="G34" s="59">
        <f>'Rev-Exp'!E33</f>
        <v>0</v>
      </c>
      <c r="H34" s="59">
        <f>'Rev-Exp'!F33</f>
        <v>0</v>
      </c>
      <c r="I34" s="59">
        <f>'Rev-Exp'!G33</f>
        <v>0</v>
      </c>
      <c r="J34" s="59">
        <f>'Rev-Exp'!H33</f>
        <v>0</v>
      </c>
      <c r="K34" s="59">
        <f>'Rev-Exp'!I33</f>
        <v>0</v>
      </c>
      <c r="L34" s="59">
        <f>'Rev-Exp'!J33</f>
        <v>0</v>
      </c>
      <c r="M34" s="59">
        <f>'Rev-Exp'!K33</f>
        <v>0</v>
      </c>
      <c r="N34" s="59">
        <f>'Rev-Exp'!L33</f>
        <v>0</v>
      </c>
      <c r="O34" s="59">
        <f>'Rev-Exp'!M33</f>
        <v>0</v>
      </c>
      <c r="P34" s="59">
        <f>'Rev-Exp'!N33</f>
        <v>0</v>
      </c>
      <c r="Q34" s="59">
        <f>'Rev-Exp'!O33</f>
        <v>0</v>
      </c>
      <c r="R34" s="59">
        <f>'Rev-Exp'!P33</f>
        <v>0</v>
      </c>
      <c r="S34" s="59">
        <f>'Rev-Exp'!Q33</f>
        <v>0</v>
      </c>
      <c r="T34" s="3">
        <v>1</v>
      </c>
    </row>
    <row r="35" spans="1:20" x14ac:dyDescent="0.25">
      <c r="A35" s="3">
        <f t="shared" si="0"/>
        <v>0</v>
      </c>
      <c r="B35" s="3">
        <f t="shared" si="0"/>
        <v>18</v>
      </c>
      <c r="C35" s="3" t="s">
        <v>189</v>
      </c>
      <c r="D35" s="3" t="s">
        <v>192</v>
      </c>
      <c r="E35" s="3" t="s">
        <v>204</v>
      </c>
      <c r="F35" s="59"/>
      <c r="G35" s="59">
        <f>'Rev-Exp'!E34</f>
        <v>0</v>
      </c>
      <c r="H35" s="59">
        <f>'Rev-Exp'!F34</f>
        <v>0</v>
      </c>
      <c r="I35" s="59">
        <f>'Rev-Exp'!G34</f>
        <v>0</v>
      </c>
      <c r="J35" s="59">
        <f>'Rev-Exp'!H34</f>
        <v>0</v>
      </c>
      <c r="K35" s="59">
        <f>'Rev-Exp'!I34</f>
        <v>0</v>
      </c>
      <c r="L35" s="59">
        <f>'Rev-Exp'!J34</f>
        <v>0</v>
      </c>
      <c r="M35" s="59">
        <f>'Rev-Exp'!K34</f>
        <v>0</v>
      </c>
      <c r="N35" s="59">
        <f>'Rev-Exp'!L34</f>
        <v>0</v>
      </c>
      <c r="O35" s="59">
        <f>'Rev-Exp'!M34</f>
        <v>0</v>
      </c>
      <c r="P35" s="59">
        <f>'Rev-Exp'!N34</f>
        <v>0</v>
      </c>
      <c r="Q35" s="59">
        <f>'Rev-Exp'!O34</f>
        <v>0</v>
      </c>
      <c r="R35" s="59">
        <f>'Rev-Exp'!P34</f>
        <v>0</v>
      </c>
      <c r="S35" s="59">
        <f>'Rev-Exp'!Q34</f>
        <v>0</v>
      </c>
      <c r="T35" s="3">
        <v>1</v>
      </c>
    </row>
    <row r="36" spans="1:20" x14ac:dyDescent="0.25">
      <c r="A36" s="3">
        <f t="shared" si="0"/>
        <v>0</v>
      </c>
      <c r="B36" s="3">
        <f t="shared" si="0"/>
        <v>18</v>
      </c>
      <c r="C36" s="3" t="s">
        <v>189</v>
      </c>
      <c r="D36" s="3" t="s">
        <v>192</v>
      </c>
      <c r="E36" s="3" t="s">
        <v>205</v>
      </c>
      <c r="F36" s="59"/>
      <c r="G36" s="59">
        <f>'Rev-Exp'!E35</f>
        <v>0</v>
      </c>
      <c r="H36" s="59">
        <f>'Rev-Exp'!F35</f>
        <v>0</v>
      </c>
      <c r="I36" s="59">
        <f>'Rev-Exp'!G35</f>
        <v>0</v>
      </c>
      <c r="J36" s="59">
        <f>'Rev-Exp'!H35</f>
        <v>0</v>
      </c>
      <c r="K36" s="59">
        <f>'Rev-Exp'!I35</f>
        <v>0</v>
      </c>
      <c r="L36" s="59">
        <f>'Rev-Exp'!J35</f>
        <v>0</v>
      </c>
      <c r="M36" s="59">
        <f>'Rev-Exp'!K35</f>
        <v>0</v>
      </c>
      <c r="N36" s="59">
        <f>'Rev-Exp'!L35</f>
        <v>0</v>
      </c>
      <c r="O36" s="59">
        <f>'Rev-Exp'!M35</f>
        <v>0</v>
      </c>
      <c r="P36" s="59">
        <f>'Rev-Exp'!N35</f>
        <v>0</v>
      </c>
      <c r="Q36" s="59">
        <f>'Rev-Exp'!O35</f>
        <v>0</v>
      </c>
      <c r="R36" s="59">
        <f>'Rev-Exp'!P35</f>
        <v>0</v>
      </c>
      <c r="S36" s="59">
        <f>'Rev-Exp'!Q35</f>
        <v>0</v>
      </c>
      <c r="T36" s="3">
        <v>1</v>
      </c>
    </row>
    <row r="37" spans="1:20" x14ac:dyDescent="0.25">
      <c r="A37" s="3">
        <f t="shared" si="0"/>
        <v>0</v>
      </c>
      <c r="B37" s="3">
        <f t="shared" si="0"/>
        <v>18</v>
      </c>
      <c r="C37" s="3" t="s">
        <v>189</v>
      </c>
      <c r="D37" s="3" t="s">
        <v>192</v>
      </c>
      <c r="E37" s="3" t="s">
        <v>2</v>
      </c>
      <c r="F37" s="59"/>
      <c r="G37" s="59">
        <f>'Rev-Exp'!E36</f>
        <v>0</v>
      </c>
      <c r="H37" s="59">
        <f>'Rev-Exp'!F36</f>
        <v>0</v>
      </c>
      <c r="I37" s="59">
        <f>'Rev-Exp'!G36</f>
        <v>0</v>
      </c>
      <c r="J37" s="59">
        <f>'Rev-Exp'!H36</f>
        <v>0</v>
      </c>
      <c r="K37" s="59">
        <f>'Rev-Exp'!I36</f>
        <v>0</v>
      </c>
      <c r="L37" s="59">
        <f>'Rev-Exp'!J36</f>
        <v>0</v>
      </c>
      <c r="M37" s="59">
        <f>'Rev-Exp'!K36</f>
        <v>0</v>
      </c>
      <c r="N37" s="59">
        <f>'Rev-Exp'!L36</f>
        <v>0</v>
      </c>
      <c r="O37" s="59">
        <f>'Rev-Exp'!M36</f>
        <v>0</v>
      </c>
      <c r="P37" s="59">
        <f>'Rev-Exp'!N36</f>
        <v>0</v>
      </c>
      <c r="Q37" s="59">
        <f>'Rev-Exp'!O36</f>
        <v>0</v>
      </c>
      <c r="R37" s="59">
        <f>'Rev-Exp'!P36</f>
        <v>0</v>
      </c>
      <c r="S37" s="59">
        <f>'Rev-Exp'!Q36</f>
        <v>0</v>
      </c>
      <c r="T37" s="3">
        <v>1</v>
      </c>
    </row>
    <row r="38" spans="1:20" x14ac:dyDescent="0.25">
      <c r="A38" s="3">
        <f t="shared" si="0"/>
        <v>0</v>
      </c>
      <c r="B38" s="3">
        <f t="shared" si="0"/>
        <v>18</v>
      </c>
      <c r="C38" s="3" t="s">
        <v>189</v>
      </c>
      <c r="D38" s="3" t="s">
        <v>192</v>
      </c>
      <c r="E38" s="3" t="s">
        <v>1</v>
      </c>
      <c r="F38" s="59"/>
      <c r="G38" s="59">
        <f>'Rev-Exp'!E37</f>
        <v>0</v>
      </c>
      <c r="H38" s="59">
        <f>'Rev-Exp'!F37</f>
        <v>0</v>
      </c>
      <c r="I38" s="59">
        <f>'Rev-Exp'!G37</f>
        <v>0</v>
      </c>
      <c r="J38" s="59">
        <f>'Rev-Exp'!H37</f>
        <v>0</v>
      </c>
      <c r="K38" s="59">
        <f>'Rev-Exp'!I37</f>
        <v>0</v>
      </c>
      <c r="L38" s="59">
        <f>'Rev-Exp'!J37</f>
        <v>0</v>
      </c>
      <c r="M38" s="59">
        <f>'Rev-Exp'!K37</f>
        <v>0</v>
      </c>
      <c r="N38" s="59">
        <f>'Rev-Exp'!L37</f>
        <v>0</v>
      </c>
      <c r="O38" s="59">
        <f>'Rev-Exp'!M37</f>
        <v>0</v>
      </c>
      <c r="P38" s="59">
        <f>'Rev-Exp'!N37</f>
        <v>0</v>
      </c>
      <c r="Q38" s="59">
        <f>'Rev-Exp'!O37</f>
        <v>0</v>
      </c>
      <c r="R38" s="59">
        <f>'Rev-Exp'!P37</f>
        <v>0</v>
      </c>
      <c r="S38" s="59">
        <f>'Rev-Exp'!Q37</f>
        <v>0</v>
      </c>
      <c r="T38" s="3">
        <v>1</v>
      </c>
    </row>
    <row r="39" spans="1:20" x14ac:dyDescent="0.25">
      <c r="A39" s="3">
        <f t="shared" si="0"/>
        <v>0</v>
      </c>
      <c r="B39" s="3">
        <f t="shared" si="0"/>
        <v>18</v>
      </c>
      <c r="C39" s="3" t="s">
        <v>189</v>
      </c>
      <c r="D39" s="3" t="s">
        <v>192</v>
      </c>
      <c r="E39" s="3" t="s">
        <v>85</v>
      </c>
      <c r="F39" s="59"/>
      <c r="G39" s="59">
        <f>'Rev-Exp'!E38</f>
        <v>0</v>
      </c>
      <c r="H39" s="59">
        <f>'Rev-Exp'!F38</f>
        <v>0</v>
      </c>
      <c r="I39" s="59">
        <f>'Rev-Exp'!G38</f>
        <v>0</v>
      </c>
      <c r="J39" s="59">
        <f>'Rev-Exp'!H38</f>
        <v>0</v>
      </c>
      <c r="K39" s="59">
        <f>'Rev-Exp'!I38</f>
        <v>0</v>
      </c>
      <c r="L39" s="59">
        <f>'Rev-Exp'!J38</f>
        <v>0</v>
      </c>
      <c r="M39" s="59">
        <f>'Rev-Exp'!K38</f>
        <v>0</v>
      </c>
      <c r="N39" s="59">
        <f>'Rev-Exp'!L38</f>
        <v>0</v>
      </c>
      <c r="O39" s="59">
        <f>'Rev-Exp'!M38</f>
        <v>0</v>
      </c>
      <c r="P39" s="59">
        <f>'Rev-Exp'!N38</f>
        <v>0</v>
      </c>
      <c r="Q39" s="59">
        <f>'Rev-Exp'!O38</f>
        <v>0</v>
      </c>
      <c r="R39" s="59">
        <f>'Rev-Exp'!P38</f>
        <v>0</v>
      </c>
      <c r="S39" s="59">
        <f>'Rev-Exp'!Q38</f>
        <v>0</v>
      </c>
      <c r="T39" s="3">
        <v>1</v>
      </c>
    </row>
    <row r="40" spans="1:20" x14ac:dyDescent="0.25">
      <c r="A40" s="3">
        <f t="shared" si="0"/>
        <v>0</v>
      </c>
      <c r="B40" s="3">
        <f t="shared" si="0"/>
        <v>18</v>
      </c>
      <c r="C40" s="3" t="s">
        <v>189</v>
      </c>
      <c r="D40" s="3" t="s">
        <v>192</v>
      </c>
      <c r="E40" s="3" t="s">
        <v>110</v>
      </c>
      <c r="F40" s="59"/>
      <c r="G40" s="59">
        <f>'Rev-Exp'!E39</f>
        <v>0</v>
      </c>
      <c r="H40" s="59">
        <f>'Rev-Exp'!F39</f>
        <v>0</v>
      </c>
      <c r="I40" s="59">
        <f>'Rev-Exp'!G39</f>
        <v>0</v>
      </c>
      <c r="J40" s="59">
        <f>'Rev-Exp'!H39</f>
        <v>0</v>
      </c>
      <c r="K40" s="59">
        <f>'Rev-Exp'!I39</f>
        <v>0</v>
      </c>
      <c r="L40" s="59">
        <f>'Rev-Exp'!J39</f>
        <v>0</v>
      </c>
      <c r="M40" s="59">
        <f>'Rev-Exp'!K39</f>
        <v>0</v>
      </c>
      <c r="N40" s="59">
        <f>'Rev-Exp'!L39</f>
        <v>0</v>
      </c>
      <c r="O40" s="59">
        <f>'Rev-Exp'!M39</f>
        <v>0</v>
      </c>
      <c r="P40" s="59">
        <f>'Rev-Exp'!N39</f>
        <v>0</v>
      </c>
      <c r="Q40" s="59">
        <f>'Rev-Exp'!O39</f>
        <v>0</v>
      </c>
      <c r="R40" s="59">
        <f>'Rev-Exp'!P39</f>
        <v>0</v>
      </c>
      <c r="S40" s="59">
        <f>'Rev-Exp'!Q39</f>
        <v>0</v>
      </c>
      <c r="T40" s="3">
        <v>1</v>
      </c>
    </row>
    <row r="41" spans="1:20" x14ac:dyDescent="0.25">
      <c r="A41" s="3">
        <f t="shared" si="0"/>
        <v>0</v>
      </c>
      <c r="B41" s="3">
        <f t="shared" si="0"/>
        <v>18</v>
      </c>
      <c r="C41" s="3" t="s">
        <v>189</v>
      </c>
      <c r="D41" s="3" t="s">
        <v>192</v>
      </c>
      <c r="E41" s="3" t="s">
        <v>206</v>
      </c>
      <c r="F41" s="59"/>
      <c r="G41" s="59">
        <f>'Rev-Exp'!E40</f>
        <v>0</v>
      </c>
      <c r="H41" s="59">
        <f>'Rev-Exp'!F40</f>
        <v>0</v>
      </c>
      <c r="I41" s="59">
        <f>'Rev-Exp'!G40</f>
        <v>0</v>
      </c>
      <c r="J41" s="59">
        <f>'Rev-Exp'!H40</f>
        <v>0</v>
      </c>
      <c r="K41" s="59">
        <f>'Rev-Exp'!I40</f>
        <v>0</v>
      </c>
      <c r="L41" s="59">
        <f>'Rev-Exp'!J40</f>
        <v>0</v>
      </c>
      <c r="M41" s="59">
        <f>'Rev-Exp'!K40</f>
        <v>0</v>
      </c>
      <c r="N41" s="59">
        <f>'Rev-Exp'!L40</f>
        <v>0</v>
      </c>
      <c r="O41" s="59">
        <f>'Rev-Exp'!M40</f>
        <v>0</v>
      </c>
      <c r="P41" s="59">
        <f>'Rev-Exp'!N40</f>
        <v>0</v>
      </c>
      <c r="Q41" s="59">
        <f>'Rev-Exp'!O40</f>
        <v>0</v>
      </c>
      <c r="R41" s="59">
        <f>'Rev-Exp'!P40</f>
        <v>0</v>
      </c>
      <c r="S41" s="59">
        <f>'Rev-Exp'!Q40</f>
        <v>0</v>
      </c>
      <c r="T41" s="3">
        <v>1</v>
      </c>
    </row>
    <row r="42" spans="1:20" x14ac:dyDescent="0.25">
      <c r="A42" s="3">
        <f t="shared" si="0"/>
        <v>0</v>
      </c>
      <c r="B42" s="3">
        <f t="shared" si="0"/>
        <v>18</v>
      </c>
      <c r="C42" s="3" t="s">
        <v>189</v>
      </c>
      <c r="D42" s="3" t="s">
        <v>192</v>
      </c>
      <c r="E42" s="3" t="s">
        <v>208</v>
      </c>
      <c r="F42" s="59"/>
      <c r="G42" s="59">
        <f>'Rev-Exp'!E41</f>
        <v>0</v>
      </c>
      <c r="H42" s="59">
        <f>'Rev-Exp'!F41</f>
        <v>0</v>
      </c>
      <c r="I42" s="59">
        <f>'Rev-Exp'!G41</f>
        <v>0</v>
      </c>
      <c r="J42" s="59">
        <f>'Rev-Exp'!H41</f>
        <v>0</v>
      </c>
      <c r="K42" s="59">
        <f>'Rev-Exp'!I41</f>
        <v>0</v>
      </c>
      <c r="L42" s="59">
        <f>'Rev-Exp'!J41</f>
        <v>0</v>
      </c>
      <c r="M42" s="59">
        <f>'Rev-Exp'!K41</f>
        <v>0</v>
      </c>
      <c r="N42" s="59">
        <f>'Rev-Exp'!L41</f>
        <v>0</v>
      </c>
      <c r="O42" s="59">
        <f>'Rev-Exp'!M41</f>
        <v>0</v>
      </c>
      <c r="P42" s="59">
        <f>'Rev-Exp'!N41</f>
        <v>0</v>
      </c>
      <c r="Q42" s="59">
        <f>'Rev-Exp'!O41</f>
        <v>0</v>
      </c>
      <c r="R42" s="59">
        <f>'Rev-Exp'!P41</f>
        <v>0</v>
      </c>
      <c r="S42" s="59">
        <f>'Rev-Exp'!Q41</f>
        <v>0</v>
      </c>
      <c r="T42" s="3">
        <v>1</v>
      </c>
    </row>
    <row r="43" spans="1:20" x14ac:dyDescent="0.25">
      <c r="A43" s="3">
        <f t="shared" si="0"/>
        <v>0</v>
      </c>
      <c r="B43" s="3">
        <f t="shared" si="0"/>
        <v>18</v>
      </c>
      <c r="C43" s="3" t="s">
        <v>189</v>
      </c>
      <c r="D43" s="3" t="s">
        <v>192</v>
      </c>
      <c r="E43" s="3" t="s">
        <v>209</v>
      </c>
      <c r="F43" s="59"/>
      <c r="G43" s="59">
        <f>'Rev-Exp'!E42</f>
        <v>0</v>
      </c>
      <c r="H43" s="59">
        <f>'Rev-Exp'!F42</f>
        <v>0</v>
      </c>
      <c r="I43" s="59">
        <f>'Rev-Exp'!G42</f>
        <v>0</v>
      </c>
      <c r="J43" s="59">
        <f>'Rev-Exp'!H42</f>
        <v>0</v>
      </c>
      <c r="K43" s="59">
        <f>'Rev-Exp'!I42</f>
        <v>0</v>
      </c>
      <c r="L43" s="59">
        <f>'Rev-Exp'!J42</f>
        <v>0</v>
      </c>
      <c r="M43" s="59">
        <f>'Rev-Exp'!K42</f>
        <v>0</v>
      </c>
      <c r="N43" s="59">
        <f>'Rev-Exp'!L42</f>
        <v>0</v>
      </c>
      <c r="O43" s="59">
        <f>'Rev-Exp'!M42</f>
        <v>0</v>
      </c>
      <c r="P43" s="59">
        <f>'Rev-Exp'!N42</f>
        <v>0</v>
      </c>
      <c r="Q43" s="59">
        <f>'Rev-Exp'!O42</f>
        <v>0</v>
      </c>
      <c r="R43" s="59">
        <f>'Rev-Exp'!P42</f>
        <v>0</v>
      </c>
      <c r="S43" s="59">
        <f>'Rev-Exp'!Q42</f>
        <v>0</v>
      </c>
      <c r="T43" s="3">
        <v>1</v>
      </c>
    </row>
    <row r="44" spans="1:20" x14ac:dyDescent="0.25">
      <c r="A44" s="3">
        <f t="shared" si="0"/>
        <v>0</v>
      </c>
      <c r="B44" s="3">
        <f t="shared" si="0"/>
        <v>18</v>
      </c>
      <c r="C44" s="3" t="s">
        <v>189</v>
      </c>
      <c r="D44" s="3" t="s">
        <v>193</v>
      </c>
      <c r="E44" s="3" t="s">
        <v>205</v>
      </c>
      <c r="F44" s="59"/>
      <c r="G44" s="59">
        <f>'Rev-Exp'!E46</f>
        <v>0</v>
      </c>
      <c r="H44" s="59">
        <f>'Rev-Exp'!F46</f>
        <v>0</v>
      </c>
      <c r="I44" s="59">
        <f>'Rev-Exp'!G46</f>
        <v>0</v>
      </c>
      <c r="J44" s="59">
        <f>'Rev-Exp'!H46</f>
        <v>0</v>
      </c>
      <c r="K44" s="59">
        <f>'Rev-Exp'!I46</f>
        <v>0</v>
      </c>
      <c r="L44" s="59">
        <f>'Rev-Exp'!J46</f>
        <v>0</v>
      </c>
      <c r="M44" s="59">
        <f>'Rev-Exp'!K46</f>
        <v>0</v>
      </c>
      <c r="N44" s="59">
        <f>'Rev-Exp'!L46</f>
        <v>0</v>
      </c>
      <c r="O44" s="59">
        <f>'Rev-Exp'!M46</f>
        <v>0</v>
      </c>
      <c r="P44" s="59">
        <f>'Rev-Exp'!N46</f>
        <v>0</v>
      </c>
      <c r="Q44" s="59">
        <f>'Rev-Exp'!O46</f>
        <v>0</v>
      </c>
      <c r="R44" s="59">
        <f>'Rev-Exp'!P46</f>
        <v>0</v>
      </c>
      <c r="S44" s="59">
        <f>'Rev-Exp'!Q46</f>
        <v>0</v>
      </c>
      <c r="T44" s="3">
        <v>1</v>
      </c>
    </row>
    <row r="45" spans="1:20" x14ac:dyDescent="0.25">
      <c r="A45" s="3">
        <f t="shared" si="0"/>
        <v>0</v>
      </c>
      <c r="B45" s="3">
        <f t="shared" si="0"/>
        <v>18</v>
      </c>
      <c r="C45" s="3" t="s">
        <v>189</v>
      </c>
      <c r="D45" s="3" t="s">
        <v>193</v>
      </c>
      <c r="E45" s="3" t="s">
        <v>2</v>
      </c>
      <c r="F45" s="59"/>
      <c r="G45" s="59">
        <f>'Rev-Exp'!E47</f>
        <v>0</v>
      </c>
      <c r="H45" s="59">
        <f>'Rev-Exp'!F47</f>
        <v>0</v>
      </c>
      <c r="I45" s="59">
        <f>'Rev-Exp'!G47</f>
        <v>0</v>
      </c>
      <c r="J45" s="59">
        <f>'Rev-Exp'!H47</f>
        <v>0</v>
      </c>
      <c r="K45" s="59">
        <f>'Rev-Exp'!I47</f>
        <v>0</v>
      </c>
      <c r="L45" s="59">
        <f>'Rev-Exp'!J47</f>
        <v>0</v>
      </c>
      <c r="M45" s="59">
        <f>'Rev-Exp'!K47</f>
        <v>0</v>
      </c>
      <c r="N45" s="59">
        <f>'Rev-Exp'!L47</f>
        <v>0</v>
      </c>
      <c r="O45" s="59">
        <f>'Rev-Exp'!M47</f>
        <v>0</v>
      </c>
      <c r="P45" s="59">
        <f>'Rev-Exp'!N47</f>
        <v>0</v>
      </c>
      <c r="Q45" s="59">
        <f>'Rev-Exp'!O47</f>
        <v>0</v>
      </c>
      <c r="R45" s="59">
        <f>'Rev-Exp'!P47</f>
        <v>0</v>
      </c>
      <c r="S45" s="59">
        <f>'Rev-Exp'!Q47</f>
        <v>0</v>
      </c>
      <c r="T45" s="3">
        <v>1</v>
      </c>
    </row>
    <row r="46" spans="1:20" x14ac:dyDescent="0.25">
      <c r="A46" s="3">
        <f t="shared" si="0"/>
        <v>0</v>
      </c>
      <c r="B46" s="3">
        <f t="shared" si="0"/>
        <v>18</v>
      </c>
      <c r="C46" s="3" t="s">
        <v>189</v>
      </c>
      <c r="D46" s="3" t="s">
        <v>193</v>
      </c>
      <c r="E46" s="3" t="s">
        <v>85</v>
      </c>
      <c r="F46" s="59"/>
      <c r="G46" s="59">
        <f>'Rev-Exp'!E48</f>
        <v>0</v>
      </c>
      <c r="H46" s="59">
        <f>'Rev-Exp'!F48</f>
        <v>0</v>
      </c>
      <c r="I46" s="59">
        <f>'Rev-Exp'!G48</f>
        <v>0</v>
      </c>
      <c r="J46" s="59">
        <f>'Rev-Exp'!H48</f>
        <v>0</v>
      </c>
      <c r="K46" s="59">
        <f>'Rev-Exp'!I48</f>
        <v>0</v>
      </c>
      <c r="L46" s="59">
        <f>'Rev-Exp'!J48</f>
        <v>0</v>
      </c>
      <c r="M46" s="59">
        <f>'Rev-Exp'!K48</f>
        <v>0</v>
      </c>
      <c r="N46" s="59">
        <f>'Rev-Exp'!L48</f>
        <v>0</v>
      </c>
      <c r="O46" s="59">
        <f>'Rev-Exp'!M48</f>
        <v>0</v>
      </c>
      <c r="P46" s="59">
        <f>'Rev-Exp'!N48</f>
        <v>0</v>
      </c>
      <c r="Q46" s="59">
        <f>'Rev-Exp'!O48</f>
        <v>0</v>
      </c>
      <c r="R46" s="59">
        <f>'Rev-Exp'!P48</f>
        <v>0</v>
      </c>
      <c r="S46" s="59">
        <f>'Rev-Exp'!Q48</f>
        <v>0</v>
      </c>
      <c r="T46" s="3">
        <v>1</v>
      </c>
    </row>
    <row r="47" spans="1:20" x14ac:dyDescent="0.25">
      <c r="A47" s="3">
        <f t="shared" si="0"/>
        <v>0</v>
      </c>
      <c r="B47" s="3">
        <f t="shared" si="0"/>
        <v>18</v>
      </c>
      <c r="C47" s="3" t="s">
        <v>189</v>
      </c>
      <c r="D47" s="3" t="s">
        <v>193</v>
      </c>
      <c r="E47" s="3" t="s">
        <v>110</v>
      </c>
      <c r="F47" s="59"/>
      <c r="G47" s="59">
        <f>'Rev-Exp'!E49</f>
        <v>0</v>
      </c>
      <c r="H47" s="59">
        <f>'Rev-Exp'!F49</f>
        <v>0</v>
      </c>
      <c r="I47" s="59">
        <f>'Rev-Exp'!G49</f>
        <v>0</v>
      </c>
      <c r="J47" s="59">
        <f>'Rev-Exp'!H49</f>
        <v>0</v>
      </c>
      <c r="K47" s="59">
        <f>'Rev-Exp'!I49</f>
        <v>0</v>
      </c>
      <c r="L47" s="59">
        <f>'Rev-Exp'!J49</f>
        <v>0</v>
      </c>
      <c r="M47" s="59">
        <f>'Rev-Exp'!K49</f>
        <v>0</v>
      </c>
      <c r="N47" s="59">
        <f>'Rev-Exp'!L49</f>
        <v>0</v>
      </c>
      <c r="O47" s="59">
        <f>'Rev-Exp'!M49</f>
        <v>0</v>
      </c>
      <c r="P47" s="59">
        <f>'Rev-Exp'!N49</f>
        <v>0</v>
      </c>
      <c r="Q47" s="59">
        <f>'Rev-Exp'!O49</f>
        <v>0</v>
      </c>
      <c r="R47" s="59">
        <f>'Rev-Exp'!P49</f>
        <v>0</v>
      </c>
      <c r="S47" s="59">
        <f>'Rev-Exp'!Q49</f>
        <v>0</v>
      </c>
      <c r="T47" s="3">
        <v>1</v>
      </c>
    </row>
    <row r="48" spans="1:20" x14ac:dyDescent="0.25">
      <c r="A48" s="3">
        <f t="shared" si="0"/>
        <v>0</v>
      </c>
      <c r="B48" s="3">
        <f t="shared" si="0"/>
        <v>18</v>
      </c>
      <c r="C48" s="3" t="s">
        <v>189</v>
      </c>
      <c r="D48" s="3" t="s">
        <v>194</v>
      </c>
      <c r="E48" s="3" t="s">
        <v>205</v>
      </c>
      <c r="F48" s="59"/>
      <c r="G48" s="59">
        <f>'Rev-Exp'!E53</f>
        <v>0</v>
      </c>
      <c r="H48" s="59">
        <f>'Rev-Exp'!F53</f>
        <v>0</v>
      </c>
      <c r="I48" s="59">
        <f>'Rev-Exp'!G53</f>
        <v>0</v>
      </c>
      <c r="J48" s="59">
        <f>'Rev-Exp'!H53</f>
        <v>0</v>
      </c>
      <c r="K48" s="59">
        <f>'Rev-Exp'!I53</f>
        <v>0</v>
      </c>
      <c r="L48" s="59">
        <f>'Rev-Exp'!J53</f>
        <v>0</v>
      </c>
      <c r="M48" s="59">
        <f>'Rev-Exp'!K53</f>
        <v>0</v>
      </c>
      <c r="N48" s="59">
        <f>'Rev-Exp'!L53</f>
        <v>0</v>
      </c>
      <c r="O48" s="59">
        <f>'Rev-Exp'!M53</f>
        <v>0</v>
      </c>
      <c r="P48" s="59">
        <f>'Rev-Exp'!N53</f>
        <v>0</v>
      </c>
      <c r="Q48" s="59">
        <f>'Rev-Exp'!O53</f>
        <v>0</v>
      </c>
      <c r="R48" s="59">
        <f>'Rev-Exp'!P53</f>
        <v>0</v>
      </c>
      <c r="S48" s="59">
        <f>'Rev-Exp'!Q53</f>
        <v>0</v>
      </c>
      <c r="T48" s="3">
        <v>1</v>
      </c>
    </row>
    <row r="49" spans="1:20" x14ac:dyDescent="0.25">
      <c r="A49" s="3">
        <f t="shared" si="0"/>
        <v>0</v>
      </c>
      <c r="B49" s="3">
        <f t="shared" si="0"/>
        <v>18</v>
      </c>
      <c r="C49" s="3" t="s">
        <v>189</v>
      </c>
      <c r="D49" s="3" t="s">
        <v>194</v>
      </c>
      <c r="E49" s="3" t="s">
        <v>2</v>
      </c>
      <c r="F49" s="59"/>
      <c r="G49" s="59">
        <f>'Rev-Exp'!E54</f>
        <v>0</v>
      </c>
      <c r="H49" s="59">
        <f>'Rev-Exp'!F54</f>
        <v>0</v>
      </c>
      <c r="I49" s="59">
        <f>'Rev-Exp'!G54</f>
        <v>0</v>
      </c>
      <c r="J49" s="59">
        <f>'Rev-Exp'!H54</f>
        <v>0</v>
      </c>
      <c r="K49" s="59">
        <f>'Rev-Exp'!I54</f>
        <v>0</v>
      </c>
      <c r="L49" s="59">
        <f>'Rev-Exp'!J54</f>
        <v>0</v>
      </c>
      <c r="M49" s="59">
        <f>'Rev-Exp'!K54</f>
        <v>0</v>
      </c>
      <c r="N49" s="59">
        <f>'Rev-Exp'!L54</f>
        <v>0</v>
      </c>
      <c r="O49" s="59">
        <f>'Rev-Exp'!M54</f>
        <v>0</v>
      </c>
      <c r="P49" s="59">
        <f>'Rev-Exp'!N54</f>
        <v>0</v>
      </c>
      <c r="Q49" s="59">
        <f>'Rev-Exp'!O54</f>
        <v>0</v>
      </c>
      <c r="R49" s="59">
        <f>'Rev-Exp'!P54</f>
        <v>0</v>
      </c>
      <c r="S49" s="59">
        <f>'Rev-Exp'!Q54</f>
        <v>0</v>
      </c>
      <c r="T49" s="3">
        <v>1</v>
      </c>
    </row>
    <row r="50" spans="1:20" x14ac:dyDescent="0.25">
      <c r="A50" s="3">
        <f t="shared" si="0"/>
        <v>0</v>
      </c>
      <c r="B50" s="3">
        <f t="shared" si="0"/>
        <v>18</v>
      </c>
      <c r="C50" s="3" t="s">
        <v>189</v>
      </c>
      <c r="D50" s="3" t="s">
        <v>194</v>
      </c>
      <c r="E50" s="3" t="s">
        <v>85</v>
      </c>
      <c r="F50" s="59"/>
      <c r="G50" s="59">
        <f>'Rev-Exp'!E55</f>
        <v>0</v>
      </c>
      <c r="H50" s="59">
        <f>'Rev-Exp'!F55</f>
        <v>0</v>
      </c>
      <c r="I50" s="59">
        <f>'Rev-Exp'!G55</f>
        <v>0</v>
      </c>
      <c r="J50" s="59">
        <f>'Rev-Exp'!H55</f>
        <v>0</v>
      </c>
      <c r="K50" s="59">
        <f>'Rev-Exp'!I55</f>
        <v>0</v>
      </c>
      <c r="L50" s="59">
        <f>'Rev-Exp'!J55</f>
        <v>0</v>
      </c>
      <c r="M50" s="59">
        <f>'Rev-Exp'!K55</f>
        <v>0</v>
      </c>
      <c r="N50" s="59">
        <f>'Rev-Exp'!L55</f>
        <v>0</v>
      </c>
      <c r="O50" s="59">
        <f>'Rev-Exp'!M55</f>
        <v>0</v>
      </c>
      <c r="P50" s="59">
        <f>'Rev-Exp'!N55</f>
        <v>0</v>
      </c>
      <c r="Q50" s="59">
        <f>'Rev-Exp'!O55</f>
        <v>0</v>
      </c>
      <c r="R50" s="59">
        <f>'Rev-Exp'!P55</f>
        <v>0</v>
      </c>
      <c r="S50" s="59">
        <f>'Rev-Exp'!Q55</f>
        <v>0</v>
      </c>
      <c r="T50" s="3">
        <v>1</v>
      </c>
    </row>
    <row r="51" spans="1:20" x14ac:dyDescent="0.25">
      <c r="A51" s="3">
        <f t="shared" si="0"/>
        <v>0</v>
      </c>
      <c r="B51" s="3">
        <f t="shared" si="0"/>
        <v>18</v>
      </c>
      <c r="C51" s="3" t="s">
        <v>189</v>
      </c>
      <c r="D51" s="3" t="s">
        <v>194</v>
      </c>
      <c r="E51" s="3" t="s">
        <v>110</v>
      </c>
      <c r="F51" s="59"/>
      <c r="G51" s="59">
        <f>'Rev-Exp'!E56</f>
        <v>0</v>
      </c>
      <c r="H51" s="59">
        <f>'Rev-Exp'!F56</f>
        <v>0</v>
      </c>
      <c r="I51" s="59">
        <f>'Rev-Exp'!G56</f>
        <v>0</v>
      </c>
      <c r="J51" s="59">
        <f>'Rev-Exp'!H56</f>
        <v>0</v>
      </c>
      <c r="K51" s="59">
        <f>'Rev-Exp'!I56</f>
        <v>0</v>
      </c>
      <c r="L51" s="59">
        <f>'Rev-Exp'!J56</f>
        <v>0</v>
      </c>
      <c r="M51" s="59">
        <f>'Rev-Exp'!K56</f>
        <v>0</v>
      </c>
      <c r="N51" s="59">
        <f>'Rev-Exp'!L56</f>
        <v>0</v>
      </c>
      <c r="O51" s="59">
        <f>'Rev-Exp'!M56</f>
        <v>0</v>
      </c>
      <c r="P51" s="59">
        <f>'Rev-Exp'!N56</f>
        <v>0</v>
      </c>
      <c r="Q51" s="59">
        <f>'Rev-Exp'!O56</f>
        <v>0</v>
      </c>
      <c r="R51" s="59">
        <f>'Rev-Exp'!P56</f>
        <v>0</v>
      </c>
      <c r="S51" s="59">
        <f>'Rev-Exp'!Q56</f>
        <v>0</v>
      </c>
      <c r="T51" s="3">
        <v>1</v>
      </c>
    </row>
    <row r="52" spans="1:20" x14ac:dyDescent="0.25">
      <c r="A52" s="3">
        <f t="shared" si="0"/>
        <v>0</v>
      </c>
      <c r="B52" s="3">
        <f t="shared" si="0"/>
        <v>18</v>
      </c>
      <c r="C52" s="3" t="s">
        <v>189</v>
      </c>
      <c r="D52" s="3" t="s">
        <v>194</v>
      </c>
      <c r="E52" s="3" t="s">
        <v>206</v>
      </c>
      <c r="F52" s="59"/>
      <c r="G52" s="59">
        <f>'Rev-Exp'!E57</f>
        <v>0</v>
      </c>
      <c r="H52" s="59">
        <f>'Rev-Exp'!F57</f>
        <v>0</v>
      </c>
      <c r="I52" s="59">
        <f>'Rev-Exp'!G57</f>
        <v>0</v>
      </c>
      <c r="J52" s="59">
        <f>'Rev-Exp'!H57</f>
        <v>0</v>
      </c>
      <c r="K52" s="59">
        <f>'Rev-Exp'!I57</f>
        <v>0</v>
      </c>
      <c r="L52" s="59">
        <f>'Rev-Exp'!J57</f>
        <v>0</v>
      </c>
      <c r="M52" s="59">
        <f>'Rev-Exp'!K57</f>
        <v>0</v>
      </c>
      <c r="N52" s="59">
        <f>'Rev-Exp'!L57</f>
        <v>0</v>
      </c>
      <c r="O52" s="59">
        <f>'Rev-Exp'!M57</f>
        <v>0</v>
      </c>
      <c r="P52" s="59">
        <f>'Rev-Exp'!N57</f>
        <v>0</v>
      </c>
      <c r="Q52" s="59">
        <f>'Rev-Exp'!O57</f>
        <v>0</v>
      </c>
      <c r="R52" s="59">
        <f>'Rev-Exp'!P57</f>
        <v>0</v>
      </c>
      <c r="S52" s="59">
        <f>'Rev-Exp'!Q57</f>
        <v>0</v>
      </c>
      <c r="T52" s="3">
        <v>1</v>
      </c>
    </row>
    <row r="53" spans="1:20" x14ac:dyDescent="0.25">
      <c r="A53" s="3">
        <f t="shared" si="0"/>
        <v>0</v>
      </c>
      <c r="B53" s="3">
        <f t="shared" si="0"/>
        <v>18</v>
      </c>
      <c r="C53" s="3" t="s">
        <v>189</v>
      </c>
      <c r="D53" s="3" t="s">
        <v>194</v>
      </c>
      <c r="E53" s="3" t="s">
        <v>208</v>
      </c>
      <c r="F53" s="59"/>
      <c r="G53" s="59">
        <f>'Rev-Exp'!E58</f>
        <v>0</v>
      </c>
      <c r="H53" s="59">
        <f>'Rev-Exp'!F58</f>
        <v>0</v>
      </c>
      <c r="I53" s="59">
        <f>'Rev-Exp'!G58</f>
        <v>0</v>
      </c>
      <c r="J53" s="59">
        <f>'Rev-Exp'!H58</f>
        <v>0</v>
      </c>
      <c r="K53" s="59">
        <f>'Rev-Exp'!I58</f>
        <v>0</v>
      </c>
      <c r="L53" s="59">
        <f>'Rev-Exp'!J58</f>
        <v>0</v>
      </c>
      <c r="M53" s="59">
        <f>'Rev-Exp'!K58</f>
        <v>0</v>
      </c>
      <c r="N53" s="59">
        <f>'Rev-Exp'!L58</f>
        <v>0</v>
      </c>
      <c r="O53" s="59">
        <f>'Rev-Exp'!M58</f>
        <v>0</v>
      </c>
      <c r="P53" s="59">
        <f>'Rev-Exp'!N58</f>
        <v>0</v>
      </c>
      <c r="Q53" s="59">
        <f>'Rev-Exp'!O58</f>
        <v>0</v>
      </c>
      <c r="R53" s="59">
        <f>'Rev-Exp'!P58</f>
        <v>0</v>
      </c>
      <c r="S53" s="59">
        <f>'Rev-Exp'!Q58</f>
        <v>0</v>
      </c>
      <c r="T53" s="3">
        <v>1</v>
      </c>
    </row>
    <row r="54" spans="1:20" x14ac:dyDescent="0.25">
      <c r="A54" s="3">
        <f t="shared" si="0"/>
        <v>0</v>
      </c>
      <c r="B54" s="3">
        <f t="shared" si="0"/>
        <v>18</v>
      </c>
      <c r="C54" s="3" t="s">
        <v>189</v>
      </c>
      <c r="D54" s="3" t="s">
        <v>105</v>
      </c>
      <c r="E54" s="3" t="s">
        <v>205</v>
      </c>
      <c r="F54" s="59"/>
      <c r="G54" s="59">
        <f>'Rev-Exp'!E62</f>
        <v>0</v>
      </c>
      <c r="H54" s="59">
        <f>'Rev-Exp'!F62</f>
        <v>0</v>
      </c>
      <c r="I54" s="59">
        <f>'Rev-Exp'!G62</f>
        <v>0</v>
      </c>
      <c r="J54" s="59">
        <f>'Rev-Exp'!H62</f>
        <v>0</v>
      </c>
      <c r="K54" s="59">
        <f>'Rev-Exp'!I62</f>
        <v>0</v>
      </c>
      <c r="L54" s="59">
        <f>'Rev-Exp'!J62</f>
        <v>0</v>
      </c>
      <c r="M54" s="59">
        <f>'Rev-Exp'!K62</f>
        <v>0</v>
      </c>
      <c r="N54" s="59">
        <f>'Rev-Exp'!L62</f>
        <v>0</v>
      </c>
      <c r="O54" s="59">
        <f>'Rev-Exp'!M62</f>
        <v>0</v>
      </c>
      <c r="P54" s="59">
        <f>'Rev-Exp'!N62</f>
        <v>0</v>
      </c>
      <c r="Q54" s="59">
        <f>'Rev-Exp'!O62</f>
        <v>0</v>
      </c>
      <c r="R54" s="59">
        <f>'Rev-Exp'!P62</f>
        <v>0</v>
      </c>
      <c r="S54" s="59">
        <f>'Rev-Exp'!Q62</f>
        <v>0</v>
      </c>
      <c r="T54" s="3">
        <v>1</v>
      </c>
    </row>
    <row r="55" spans="1:20" x14ac:dyDescent="0.25">
      <c r="A55" s="3">
        <f t="shared" ref="A55:B97" si="1">A$21</f>
        <v>0</v>
      </c>
      <c r="B55" s="3">
        <f t="shared" si="1"/>
        <v>18</v>
      </c>
      <c r="C55" s="3" t="s">
        <v>189</v>
      </c>
      <c r="D55" s="3" t="s">
        <v>105</v>
      </c>
      <c r="E55" s="3" t="s">
        <v>2</v>
      </c>
      <c r="F55" s="59"/>
      <c r="G55" s="59">
        <f>'Rev-Exp'!E63</f>
        <v>0</v>
      </c>
      <c r="H55" s="59">
        <f>'Rev-Exp'!F63</f>
        <v>0</v>
      </c>
      <c r="I55" s="59">
        <f>'Rev-Exp'!G63</f>
        <v>0</v>
      </c>
      <c r="J55" s="59">
        <f>'Rev-Exp'!H63</f>
        <v>0</v>
      </c>
      <c r="K55" s="59">
        <f>'Rev-Exp'!I63</f>
        <v>0</v>
      </c>
      <c r="L55" s="59">
        <f>'Rev-Exp'!J63</f>
        <v>0</v>
      </c>
      <c r="M55" s="59">
        <f>'Rev-Exp'!K63</f>
        <v>0</v>
      </c>
      <c r="N55" s="59">
        <f>'Rev-Exp'!L63</f>
        <v>0</v>
      </c>
      <c r="O55" s="59">
        <f>'Rev-Exp'!M63</f>
        <v>0</v>
      </c>
      <c r="P55" s="59">
        <f>'Rev-Exp'!N63</f>
        <v>0</v>
      </c>
      <c r="Q55" s="59">
        <f>'Rev-Exp'!O63</f>
        <v>0</v>
      </c>
      <c r="R55" s="59">
        <f>'Rev-Exp'!P63</f>
        <v>0</v>
      </c>
      <c r="S55" s="59">
        <f>'Rev-Exp'!Q63</f>
        <v>0</v>
      </c>
      <c r="T55" s="3">
        <v>1</v>
      </c>
    </row>
    <row r="56" spans="1:20" x14ac:dyDescent="0.25">
      <c r="A56" s="3">
        <f t="shared" si="1"/>
        <v>0</v>
      </c>
      <c r="B56" s="3">
        <f t="shared" si="1"/>
        <v>18</v>
      </c>
      <c r="C56" s="3" t="s">
        <v>189</v>
      </c>
      <c r="D56" s="3" t="s">
        <v>105</v>
      </c>
      <c r="E56" s="3" t="s">
        <v>85</v>
      </c>
      <c r="F56" s="59"/>
      <c r="G56" s="59">
        <f>'Rev-Exp'!E64</f>
        <v>0</v>
      </c>
      <c r="H56" s="59">
        <f>'Rev-Exp'!F64</f>
        <v>0</v>
      </c>
      <c r="I56" s="59">
        <f>'Rev-Exp'!G64</f>
        <v>0</v>
      </c>
      <c r="J56" s="59">
        <f>'Rev-Exp'!H64</f>
        <v>0</v>
      </c>
      <c r="K56" s="59">
        <f>'Rev-Exp'!I64</f>
        <v>0</v>
      </c>
      <c r="L56" s="59">
        <f>'Rev-Exp'!J64</f>
        <v>0</v>
      </c>
      <c r="M56" s="59">
        <f>'Rev-Exp'!K64</f>
        <v>0</v>
      </c>
      <c r="N56" s="59">
        <f>'Rev-Exp'!L64</f>
        <v>0</v>
      </c>
      <c r="O56" s="59">
        <f>'Rev-Exp'!M64</f>
        <v>0</v>
      </c>
      <c r="P56" s="59">
        <f>'Rev-Exp'!N64</f>
        <v>0</v>
      </c>
      <c r="Q56" s="59">
        <f>'Rev-Exp'!O64</f>
        <v>0</v>
      </c>
      <c r="R56" s="59">
        <f>'Rev-Exp'!P64</f>
        <v>0</v>
      </c>
      <c r="S56" s="59">
        <f>'Rev-Exp'!Q64</f>
        <v>0</v>
      </c>
      <c r="T56" s="3">
        <v>1</v>
      </c>
    </row>
    <row r="57" spans="1:20" x14ac:dyDescent="0.25">
      <c r="A57" s="3">
        <f t="shared" si="1"/>
        <v>0</v>
      </c>
      <c r="B57" s="3">
        <f t="shared" si="1"/>
        <v>18</v>
      </c>
      <c r="C57" s="3" t="s">
        <v>189</v>
      </c>
      <c r="D57" s="3" t="s">
        <v>105</v>
      </c>
      <c r="E57" s="3" t="s">
        <v>110</v>
      </c>
      <c r="F57" s="59"/>
      <c r="G57" s="59">
        <f>'Rev-Exp'!E65</f>
        <v>0</v>
      </c>
      <c r="H57" s="59">
        <f>'Rev-Exp'!F65</f>
        <v>0</v>
      </c>
      <c r="I57" s="59">
        <f>'Rev-Exp'!G65</f>
        <v>0</v>
      </c>
      <c r="J57" s="59">
        <f>'Rev-Exp'!H65</f>
        <v>0</v>
      </c>
      <c r="K57" s="59">
        <f>'Rev-Exp'!I65</f>
        <v>0</v>
      </c>
      <c r="L57" s="59">
        <f>'Rev-Exp'!J65</f>
        <v>0</v>
      </c>
      <c r="M57" s="59">
        <f>'Rev-Exp'!K65</f>
        <v>0</v>
      </c>
      <c r="N57" s="59">
        <f>'Rev-Exp'!L65</f>
        <v>0</v>
      </c>
      <c r="O57" s="59">
        <f>'Rev-Exp'!M65</f>
        <v>0</v>
      </c>
      <c r="P57" s="59">
        <f>'Rev-Exp'!N65</f>
        <v>0</v>
      </c>
      <c r="Q57" s="59">
        <f>'Rev-Exp'!O65</f>
        <v>0</v>
      </c>
      <c r="R57" s="59">
        <f>'Rev-Exp'!P65</f>
        <v>0</v>
      </c>
      <c r="S57" s="59">
        <f>'Rev-Exp'!Q65</f>
        <v>0</v>
      </c>
      <c r="T57" s="3">
        <v>1</v>
      </c>
    </row>
    <row r="58" spans="1:20" x14ac:dyDescent="0.25">
      <c r="A58" s="3">
        <f t="shared" si="1"/>
        <v>0</v>
      </c>
      <c r="B58" s="3">
        <f t="shared" si="1"/>
        <v>18</v>
      </c>
      <c r="C58" s="3" t="s">
        <v>189</v>
      </c>
      <c r="D58" s="3" t="s">
        <v>105</v>
      </c>
      <c r="E58" s="3" t="s">
        <v>206</v>
      </c>
      <c r="F58" s="59"/>
      <c r="G58" s="59">
        <f>'Rev-Exp'!E66</f>
        <v>0</v>
      </c>
      <c r="H58" s="59">
        <f>'Rev-Exp'!F66</f>
        <v>0</v>
      </c>
      <c r="I58" s="59">
        <f>'Rev-Exp'!G66</f>
        <v>0</v>
      </c>
      <c r="J58" s="59">
        <f>'Rev-Exp'!H66</f>
        <v>0</v>
      </c>
      <c r="K58" s="59">
        <f>'Rev-Exp'!I66</f>
        <v>0</v>
      </c>
      <c r="L58" s="59">
        <f>'Rev-Exp'!J66</f>
        <v>0</v>
      </c>
      <c r="M58" s="59">
        <f>'Rev-Exp'!K66</f>
        <v>0</v>
      </c>
      <c r="N58" s="59">
        <f>'Rev-Exp'!L66</f>
        <v>0</v>
      </c>
      <c r="O58" s="59">
        <f>'Rev-Exp'!M66</f>
        <v>0</v>
      </c>
      <c r="P58" s="59">
        <f>'Rev-Exp'!N66</f>
        <v>0</v>
      </c>
      <c r="Q58" s="59">
        <f>'Rev-Exp'!O66</f>
        <v>0</v>
      </c>
      <c r="R58" s="59">
        <f>'Rev-Exp'!P66</f>
        <v>0</v>
      </c>
      <c r="S58" s="59">
        <f>'Rev-Exp'!Q66</f>
        <v>0</v>
      </c>
      <c r="T58" s="3">
        <v>1</v>
      </c>
    </row>
    <row r="59" spans="1:20" x14ac:dyDescent="0.25">
      <c r="A59" s="3">
        <f t="shared" si="1"/>
        <v>0</v>
      </c>
      <c r="B59" s="3">
        <f t="shared" si="1"/>
        <v>18</v>
      </c>
      <c r="C59" s="3" t="s">
        <v>189</v>
      </c>
      <c r="D59" s="3" t="s">
        <v>105</v>
      </c>
      <c r="E59" s="3" t="s">
        <v>208</v>
      </c>
      <c r="F59" s="59"/>
      <c r="G59" s="59">
        <f>'Rev-Exp'!E67</f>
        <v>0</v>
      </c>
      <c r="H59" s="59">
        <f>'Rev-Exp'!F67</f>
        <v>0</v>
      </c>
      <c r="I59" s="59">
        <f>'Rev-Exp'!G67</f>
        <v>0</v>
      </c>
      <c r="J59" s="59">
        <f>'Rev-Exp'!H67</f>
        <v>0</v>
      </c>
      <c r="K59" s="59">
        <f>'Rev-Exp'!I67</f>
        <v>0</v>
      </c>
      <c r="L59" s="59">
        <f>'Rev-Exp'!J67</f>
        <v>0</v>
      </c>
      <c r="M59" s="59">
        <f>'Rev-Exp'!K67</f>
        <v>0</v>
      </c>
      <c r="N59" s="59">
        <f>'Rev-Exp'!L67</f>
        <v>0</v>
      </c>
      <c r="O59" s="59">
        <f>'Rev-Exp'!M67</f>
        <v>0</v>
      </c>
      <c r="P59" s="59">
        <f>'Rev-Exp'!N67</f>
        <v>0</v>
      </c>
      <c r="Q59" s="59">
        <f>'Rev-Exp'!O67</f>
        <v>0</v>
      </c>
      <c r="R59" s="59">
        <f>'Rev-Exp'!P67</f>
        <v>0</v>
      </c>
      <c r="S59" s="59">
        <f>'Rev-Exp'!Q67</f>
        <v>0</v>
      </c>
      <c r="T59" s="3">
        <v>1</v>
      </c>
    </row>
    <row r="60" spans="1:20" x14ac:dyDescent="0.25">
      <c r="A60" s="3">
        <f t="shared" si="1"/>
        <v>0</v>
      </c>
      <c r="B60" s="3">
        <f t="shared" si="1"/>
        <v>18</v>
      </c>
      <c r="C60" s="3" t="s">
        <v>189</v>
      </c>
      <c r="D60" s="3" t="s">
        <v>195</v>
      </c>
      <c r="E60" s="3" t="s">
        <v>203</v>
      </c>
      <c r="F60" s="59"/>
      <c r="G60" s="59">
        <f>'Rev-Exp'!E72</f>
        <v>0</v>
      </c>
      <c r="H60" s="59">
        <f>'Rev-Exp'!F72</f>
        <v>0</v>
      </c>
      <c r="I60" s="59">
        <f>'Rev-Exp'!G72</f>
        <v>0</v>
      </c>
      <c r="J60" s="59">
        <f>'Rev-Exp'!H72</f>
        <v>0</v>
      </c>
      <c r="K60" s="59">
        <f>'Rev-Exp'!I72</f>
        <v>0</v>
      </c>
      <c r="L60" s="59">
        <f>'Rev-Exp'!J72</f>
        <v>0</v>
      </c>
      <c r="M60" s="59">
        <f>'Rev-Exp'!K72</f>
        <v>0</v>
      </c>
      <c r="N60" s="59">
        <f>'Rev-Exp'!L72</f>
        <v>0</v>
      </c>
      <c r="O60" s="59">
        <f>'Rev-Exp'!M72</f>
        <v>0</v>
      </c>
      <c r="P60" s="59">
        <f>'Rev-Exp'!N72</f>
        <v>0</v>
      </c>
      <c r="Q60" s="59">
        <f>'Rev-Exp'!O72</f>
        <v>0</v>
      </c>
      <c r="R60" s="59">
        <f>'Rev-Exp'!P72</f>
        <v>0</v>
      </c>
      <c r="S60" s="59">
        <f>'Rev-Exp'!Q72</f>
        <v>0</v>
      </c>
      <c r="T60" s="3">
        <v>1</v>
      </c>
    </row>
    <row r="61" spans="1:20" x14ac:dyDescent="0.25">
      <c r="A61" s="3">
        <f t="shared" si="1"/>
        <v>0</v>
      </c>
      <c r="B61" s="3">
        <f t="shared" si="1"/>
        <v>18</v>
      </c>
      <c r="C61" s="3" t="s">
        <v>189</v>
      </c>
      <c r="D61" s="3" t="s">
        <v>195</v>
      </c>
      <c r="E61" s="3" t="s">
        <v>204</v>
      </c>
      <c r="F61" s="59"/>
      <c r="G61" s="59">
        <f>'Rev-Exp'!E73</f>
        <v>0</v>
      </c>
      <c r="H61" s="59">
        <f>'Rev-Exp'!F73</f>
        <v>0</v>
      </c>
      <c r="I61" s="59">
        <f>'Rev-Exp'!G73</f>
        <v>0</v>
      </c>
      <c r="J61" s="59">
        <f>'Rev-Exp'!H73</f>
        <v>0</v>
      </c>
      <c r="K61" s="59">
        <f>'Rev-Exp'!I73</f>
        <v>0</v>
      </c>
      <c r="L61" s="59">
        <f>'Rev-Exp'!J73</f>
        <v>0</v>
      </c>
      <c r="M61" s="59">
        <f>'Rev-Exp'!K73</f>
        <v>0</v>
      </c>
      <c r="N61" s="59">
        <f>'Rev-Exp'!L73</f>
        <v>0</v>
      </c>
      <c r="O61" s="59">
        <f>'Rev-Exp'!M73</f>
        <v>0</v>
      </c>
      <c r="P61" s="59">
        <f>'Rev-Exp'!N73</f>
        <v>0</v>
      </c>
      <c r="Q61" s="59">
        <f>'Rev-Exp'!O73</f>
        <v>0</v>
      </c>
      <c r="R61" s="59">
        <f>'Rev-Exp'!P73</f>
        <v>0</v>
      </c>
      <c r="S61" s="59">
        <f>'Rev-Exp'!Q73</f>
        <v>0</v>
      </c>
      <c r="T61" s="3">
        <v>1</v>
      </c>
    </row>
    <row r="62" spans="1:20" x14ac:dyDescent="0.25">
      <c r="A62" s="3">
        <f t="shared" si="1"/>
        <v>0</v>
      </c>
      <c r="B62" s="3">
        <f t="shared" si="1"/>
        <v>18</v>
      </c>
      <c r="C62" s="3" t="s">
        <v>189</v>
      </c>
      <c r="D62" s="3" t="s">
        <v>195</v>
      </c>
      <c r="E62" s="3" t="s">
        <v>205</v>
      </c>
      <c r="F62" s="59"/>
      <c r="G62" s="59">
        <f>'Rev-Exp'!E74</f>
        <v>0</v>
      </c>
      <c r="H62" s="59">
        <f>'Rev-Exp'!F74</f>
        <v>0</v>
      </c>
      <c r="I62" s="59">
        <f>'Rev-Exp'!G74</f>
        <v>0</v>
      </c>
      <c r="J62" s="59">
        <f>'Rev-Exp'!H74</f>
        <v>0</v>
      </c>
      <c r="K62" s="59">
        <f>'Rev-Exp'!I74</f>
        <v>0</v>
      </c>
      <c r="L62" s="59">
        <f>'Rev-Exp'!J74</f>
        <v>0</v>
      </c>
      <c r="M62" s="59">
        <f>'Rev-Exp'!K74</f>
        <v>0</v>
      </c>
      <c r="N62" s="59">
        <f>'Rev-Exp'!L74</f>
        <v>0</v>
      </c>
      <c r="O62" s="59">
        <f>'Rev-Exp'!M74</f>
        <v>0</v>
      </c>
      <c r="P62" s="59">
        <f>'Rev-Exp'!N74</f>
        <v>0</v>
      </c>
      <c r="Q62" s="59">
        <f>'Rev-Exp'!O74</f>
        <v>0</v>
      </c>
      <c r="R62" s="59">
        <f>'Rev-Exp'!P74</f>
        <v>0</v>
      </c>
      <c r="S62" s="59">
        <f>'Rev-Exp'!Q74</f>
        <v>0</v>
      </c>
      <c r="T62" s="3">
        <v>1</v>
      </c>
    </row>
    <row r="63" spans="1:20" x14ac:dyDescent="0.25">
      <c r="A63" s="3">
        <f t="shared" si="1"/>
        <v>0</v>
      </c>
      <c r="B63" s="3">
        <f t="shared" si="1"/>
        <v>18</v>
      </c>
      <c r="C63" s="3" t="s">
        <v>189</v>
      </c>
      <c r="D63" s="3" t="s">
        <v>195</v>
      </c>
      <c r="E63" s="3" t="s">
        <v>2</v>
      </c>
      <c r="F63" s="59"/>
      <c r="G63" s="59">
        <f>'Rev-Exp'!E75</f>
        <v>0</v>
      </c>
      <c r="H63" s="59">
        <f>'Rev-Exp'!F75</f>
        <v>0</v>
      </c>
      <c r="I63" s="59">
        <f>'Rev-Exp'!G75</f>
        <v>0</v>
      </c>
      <c r="J63" s="59">
        <f>'Rev-Exp'!H75</f>
        <v>0</v>
      </c>
      <c r="K63" s="59">
        <f>'Rev-Exp'!I75</f>
        <v>0</v>
      </c>
      <c r="L63" s="59">
        <f>'Rev-Exp'!J75</f>
        <v>0</v>
      </c>
      <c r="M63" s="59">
        <f>'Rev-Exp'!K75</f>
        <v>0</v>
      </c>
      <c r="N63" s="59">
        <f>'Rev-Exp'!L75</f>
        <v>0</v>
      </c>
      <c r="O63" s="59">
        <f>'Rev-Exp'!M75</f>
        <v>0</v>
      </c>
      <c r="P63" s="59">
        <f>'Rev-Exp'!N75</f>
        <v>0</v>
      </c>
      <c r="Q63" s="59">
        <f>'Rev-Exp'!O75</f>
        <v>0</v>
      </c>
      <c r="R63" s="59">
        <f>'Rev-Exp'!P75</f>
        <v>0</v>
      </c>
      <c r="S63" s="59">
        <f>'Rev-Exp'!Q75</f>
        <v>0</v>
      </c>
      <c r="T63" s="3">
        <v>1</v>
      </c>
    </row>
    <row r="64" spans="1:20" x14ac:dyDescent="0.25">
      <c r="A64" s="3">
        <f t="shared" si="1"/>
        <v>0</v>
      </c>
      <c r="B64" s="3">
        <f t="shared" si="1"/>
        <v>18</v>
      </c>
      <c r="C64" s="3" t="s">
        <v>189</v>
      </c>
      <c r="D64" s="3" t="s">
        <v>195</v>
      </c>
      <c r="E64" s="3" t="s">
        <v>1</v>
      </c>
      <c r="F64" s="59"/>
      <c r="G64" s="59">
        <f>'Rev-Exp'!E76</f>
        <v>0</v>
      </c>
      <c r="H64" s="59">
        <f>'Rev-Exp'!F76</f>
        <v>0</v>
      </c>
      <c r="I64" s="59">
        <f>'Rev-Exp'!G76</f>
        <v>0</v>
      </c>
      <c r="J64" s="59">
        <f>'Rev-Exp'!H76</f>
        <v>0</v>
      </c>
      <c r="K64" s="59">
        <f>'Rev-Exp'!I76</f>
        <v>0</v>
      </c>
      <c r="L64" s="59">
        <f>'Rev-Exp'!J76</f>
        <v>0</v>
      </c>
      <c r="M64" s="59">
        <f>'Rev-Exp'!K76</f>
        <v>0</v>
      </c>
      <c r="N64" s="59">
        <f>'Rev-Exp'!L76</f>
        <v>0</v>
      </c>
      <c r="O64" s="59">
        <f>'Rev-Exp'!M76</f>
        <v>0</v>
      </c>
      <c r="P64" s="59">
        <f>'Rev-Exp'!N76</f>
        <v>0</v>
      </c>
      <c r="Q64" s="59">
        <f>'Rev-Exp'!O76</f>
        <v>0</v>
      </c>
      <c r="R64" s="59">
        <f>'Rev-Exp'!P76</f>
        <v>0</v>
      </c>
      <c r="S64" s="59">
        <f>'Rev-Exp'!Q76</f>
        <v>0</v>
      </c>
      <c r="T64" s="3">
        <v>1</v>
      </c>
    </row>
    <row r="65" spans="1:20" x14ac:dyDescent="0.25">
      <c r="A65" s="3">
        <f t="shared" si="1"/>
        <v>0</v>
      </c>
      <c r="B65" s="3">
        <f t="shared" si="1"/>
        <v>18</v>
      </c>
      <c r="C65" s="3" t="s">
        <v>189</v>
      </c>
      <c r="D65" s="3" t="s">
        <v>195</v>
      </c>
      <c r="E65" s="3" t="s">
        <v>206</v>
      </c>
      <c r="F65" s="59"/>
      <c r="G65" s="59">
        <f>'Rev-Exp'!E77</f>
        <v>0</v>
      </c>
      <c r="H65" s="59">
        <f>'Rev-Exp'!F77</f>
        <v>0</v>
      </c>
      <c r="I65" s="59">
        <f>'Rev-Exp'!G77</f>
        <v>0</v>
      </c>
      <c r="J65" s="59">
        <f>'Rev-Exp'!H77</f>
        <v>0</v>
      </c>
      <c r="K65" s="59">
        <f>'Rev-Exp'!I77</f>
        <v>0</v>
      </c>
      <c r="L65" s="59">
        <f>'Rev-Exp'!J77</f>
        <v>0</v>
      </c>
      <c r="M65" s="59">
        <f>'Rev-Exp'!K77</f>
        <v>0</v>
      </c>
      <c r="N65" s="59">
        <f>'Rev-Exp'!L77</f>
        <v>0</v>
      </c>
      <c r="O65" s="59">
        <f>'Rev-Exp'!M77</f>
        <v>0</v>
      </c>
      <c r="P65" s="59">
        <f>'Rev-Exp'!N77</f>
        <v>0</v>
      </c>
      <c r="Q65" s="59">
        <f>'Rev-Exp'!O77</f>
        <v>0</v>
      </c>
      <c r="R65" s="59">
        <f>'Rev-Exp'!P77</f>
        <v>0</v>
      </c>
      <c r="S65" s="59">
        <f>'Rev-Exp'!Q77</f>
        <v>0</v>
      </c>
      <c r="T65" s="3">
        <v>1</v>
      </c>
    </row>
    <row r="66" spans="1:20" x14ac:dyDescent="0.25">
      <c r="A66" s="3">
        <f t="shared" si="1"/>
        <v>0</v>
      </c>
      <c r="B66" s="3">
        <f t="shared" si="1"/>
        <v>18</v>
      </c>
      <c r="C66" s="3" t="s">
        <v>189</v>
      </c>
      <c r="D66" s="3" t="s">
        <v>195</v>
      </c>
      <c r="E66" s="3" t="s">
        <v>207</v>
      </c>
      <c r="F66" s="59"/>
      <c r="G66" s="59">
        <f>'Rev-Exp'!E78</f>
        <v>0</v>
      </c>
      <c r="H66" s="59">
        <f>'Rev-Exp'!F78</f>
        <v>0</v>
      </c>
      <c r="I66" s="59">
        <f>'Rev-Exp'!G78</f>
        <v>0</v>
      </c>
      <c r="J66" s="59">
        <f>'Rev-Exp'!H78</f>
        <v>0</v>
      </c>
      <c r="K66" s="59">
        <f>'Rev-Exp'!I78</f>
        <v>0</v>
      </c>
      <c r="L66" s="59">
        <f>'Rev-Exp'!J78</f>
        <v>0</v>
      </c>
      <c r="M66" s="59">
        <f>'Rev-Exp'!K78</f>
        <v>0</v>
      </c>
      <c r="N66" s="59">
        <f>'Rev-Exp'!L78</f>
        <v>0</v>
      </c>
      <c r="O66" s="59">
        <f>'Rev-Exp'!M78</f>
        <v>0</v>
      </c>
      <c r="P66" s="59">
        <f>'Rev-Exp'!N78</f>
        <v>0</v>
      </c>
      <c r="Q66" s="59">
        <f>'Rev-Exp'!O78</f>
        <v>0</v>
      </c>
      <c r="R66" s="59">
        <f>'Rev-Exp'!P78</f>
        <v>0</v>
      </c>
      <c r="S66" s="59">
        <f>'Rev-Exp'!Q78</f>
        <v>0</v>
      </c>
      <c r="T66" s="3">
        <v>1</v>
      </c>
    </row>
    <row r="67" spans="1:20" x14ac:dyDescent="0.25">
      <c r="A67" s="3">
        <f t="shared" si="1"/>
        <v>0</v>
      </c>
      <c r="B67" s="3">
        <f t="shared" si="1"/>
        <v>18</v>
      </c>
      <c r="C67" s="3" t="s">
        <v>189</v>
      </c>
      <c r="D67" s="3" t="s">
        <v>196</v>
      </c>
      <c r="E67" s="3" t="s">
        <v>203</v>
      </c>
      <c r="F67" s="59"/>
      <c r="G67" s="59">
        <f>'Rev-Exp'!E82</f>
        <v>0</v>
      </c>
      <c r="H67" s="59">
        <f>'Rev-Exp'!F82</f>
        <v>0</v>
      </c>
      <c r="I67" s="59">
        <f>'Rev-Exp'!G82</f>
        <v>0</v>
      </c>
      <c r="J67" s="59">
        <f>'Rev-Exp'!H82</f>
        <v>0</v>
      </c>
      <c r="K67" s="59">
        <f>'Rev-Exp'!I82</f>
        <v>0</v>
      </c>
      <c r="L67" s="59">
        <f>'Rev-Exp'!J82</f>
        <v>0</v>
      </c>
      <c r="M67" s="59">
        <f>'Rev-Exp'!K82</f>
        <v>0</v>
      </c>
      <c r="N67" s="59">
        <f>'Rev-Exp'!L82</f>
        <v>0</v>
      </c>
      <c r="O67" s="59">
        <f>'Rev-Exp'!M82</f>
        <v>0</v>
      </c>
      <c r="P67" s="59">
        <f>'Rev-Exp'!N82</f>
        <v>0</v>
      </c>
      <c r="Q67" s="59">
        <f>'Rev-Exp'!O82</f>
        <v>0</v>
      </c>
      <c r="R67" s="59">
        <f>'Rev-Exp'!P82</f>
        <v>0</v>
      </c>
      <c r="S67" s="59">
        <f>'Rev-Exp'!Q82</f>
        <v>0</v>
      </c>
      <c r="T67" s="3">
        <v>1</v>
      </c>
    </row>
    <row r="68" spans="1:20" x14ac:dyDescent="0.25">
      <c r="A68" s="3">
        <f t="shared" si="1"/>
        <v>0</v>
      </c>
      <c r="B68" s="3">
        <f t="shared" si="1"/>
        <v>18</v>
      </c>
      <c r="C68" s="3" t="s">
        <v>189</v>
      </c>
      <c r="D68" s="3" t="s">
        <v>196</v>
      </c>
      <c r="E68" s="3" t="s">
        <v>204</v>
      </c>
      <c r="F68" s="59"/>
      <c r="G68" s="59">
        <f>'Rev-Exp'!E83</f>
        <v>0</v>
      </c>
      <c r="H68" s="59">
        <f>'Rev-Exp'!F83</f>
        <v>0</v>
      </c>
      <c r="I68" s="59">
        <f>'Rev-Exp'!G83</f>
        <v>0</v>
      </c>
      <c r="J68" s="59">
        <f>'Rev-Exp'!H83</f>
        <v>0</v>
      </c>
      <c r="K68" s="59">
        <f>'Rev-Exp'!I83</f>
        <v>0</v>
      </c>
      <c r="L68" s="59">
        <f>'Rev-Exp'!J83</f>
        <v>0</v>
      </c>
      <c r="M68" s="59">
        <f>'Rev-Exp'!K83</f>
        <v>0</v>
      </c>
      <c r="N68" s="59">
        <f>'Rev-Exp'!L83</f>
        <v>0</v>
      </c>
      <c r="O68" s="59">
        <f>'Rev-Exp'!M83</f>
        <v>0</v>
      </c>
      <c r="P68" s="59">
        <f>'Rev-Exp'!N83</f>
        <v>0</v>
      </c>
      <c r="Q68" s="59">
        <f>'Rev-Exp'!O83</f>
        <v>0</v>
      </c>
      <c r="R68" s="59">
        <f>'Rev-Exp'!P83</f>
        <v>0</v>
      </c>
      <c r="S68" s="59">
        <f>'Rev-Exp'!Q83</f>
        <v>0</v>
      </c>
      <c r="T68" s="3">
        <v>1</v>
      </c>
    </row>
    <row r="69" spans="1:20" x14ac:dyDescent="0.25">
      <c r="A69" s="3">
        <f t="shared" si="1"/>
        <v>0</v>
      </c>
      <c r="B69" s="3">
        <f t="shared" si="1"/>
        <v>18</v>
      </c>
      <c r="C69" s="3" t="s">
        <v>189</v>
      </c>
      <c r="D69" s="3" t="s">
        <v>196</v>
      </c>
      <c r="E69" s="3" t="s">
        <v>2</v>
      </c>
      <c r="F69" s="59"/>
      <c r="G69" s="59">
        <f>'Rev-Exp'!E84</f>
        <v>0</v>
      </c>
      <c r="H69" s="59">
        <f>'Rev-Exp'!F84</f>
        <v>0</v>
      </c>
      <c r="I69" s="59">
        <f>'Rev-Exp'!G84</f>
        <v>0</v>
      </c>
      <c r="J69" s="59">
        <f>'Rev-Exp'!H84</f>
        <v>0</v>
      </c>
      <c r="K69" s="59">
        <f>'Rev-Exp'!I84</f>
        <v>0</v>
      </c>
      <c r="L69" s="59">
        <f>'Rev-Exp'!J84</f>
        <v>0</v>
      </c>
      <c r="M69" s="59">
        <f>'Rev-Exp'!K84</f>
        <v>0</v>
      </c>
      <c r="N69" s="59">
        <f>'Rev-Exp'!L84</f>
        <v>0</v>
      </c>
      <c r="O69" s="59">
        <f>'Rev-Exp'!M84</f>
        <v>0</v>
      </c>
      <c r="P69" s="59">
        <f>'Rev-Exp'!N84</f>
        <v>0</v>
      </c>
      <c r="Q69" s="59">
        <f>'Rev-Exp'!O84</f>
        <v>0</v>
      </c>
      <c r="R69" s="59">
        <f>'Rev-Exp'!P84</f>
        <v>0</v>
      </c>
      <c r="S69" s="59">
        <f>'Rev-Exp'!Q84</f>
        <v>0</v>
      </c>
      <c r="T69" s="3">
        <v>1</v>
      </c>
    </row>
    <row r="70" spans="1:20" x14ac:dyDescent="0.25">
      <c r="A70" s="3">
        <f t="shared" si="1"/>
        <v>0</v>
      </c>
      <c r="B70" s="3">
        <f t="shared" si="1"/>
        <v>18</v>
      </c>
      <c r="C70" s="3" t="s">
        <v>189</v>
      </c>
      <c r="D70" s="3" t="s">
        <v>196</v>
      </c>
      <c r="E70" s="3" t="s">
        <v>1</v>
      </c>
      <c r="F70" s="59"/>
      <c r="G70" s="59">
        <f>'Rev-Exp'!E85</f>
        <v>0</v>
      </c>
      <c r="H70" s="59">
        <f>'Rev-Exp'!F85</f>
        <v>0</v>
      </c>
      <c r="I70" s="59">
        <f>'Rev-Exp'!G85</f>
        <v>0</v>
      </c>
      <c r="J70" s="59">
        <f>'Rev-Exp'!H85</f>
        <v>0</v>
      </c>
      <c r="K70" s="59">
        <f>'Rev-Exp'!I85</f>
        <v>0</v>
      </c>
      <c r="L70" s="59">
        <f>'Rev-Exp'!J85</f>
        <v>0</v>
      </c>
      <c r="M70" s="59">
        <f>'Rev-Exp'!K85</f>
        <v>0</v>
      </c>
      <c r="N70" s="59">
        <f>'Rev-Exp'!L85</f>
        <v>0</v>
      </c>
      <c r="O70" s="59">
        <f>'Rev-Exp'!M85</f>
        <v>0</v>
      </c>
      <c r="P70" s="59">
        <f>'Rev-Exp'!N85</f>
        <v>0</v>
      </c>
      <c r="Q70" s="59">
        <f>'Rev-Exp'!O85</f>
        <v>0</v>
      </c>
      <c r="R70" s="59">
        <f>'Rev-Exp'!P85</f>
        <v>0</v>
      </c>
      <c r="S70" s="59">
        <f>'Rev-Exp'!Q85</f>
        <v>0</v>
      </c>
      <c r="T70" s="3">
        <v>1</v>
      </c>
    </row>
    <row r="71" spans="1:20" x14ac:dyDescent="0.25">
      <c r="A71" s="3">
        <f t="shared" si="1"/>
        <v>0</v>
      </c>
      <c r="B71" s="3">
        <f t="shared" si="1"/>
        <v>18</v>
      </c>
      <c r="C71" s="3" t="s">
        <v>189</v>
      </c>
      <c r="D71" s="3" t="s">
        <v>197</v>
      </c>
      <c r="E71" s="3" t="s">
        <v>205</v>
      </c>
      <c r="F71" s="59"/>
      <c r="G71" s="59">
        <f>'Rev-Exp'!E89</f>
        <v>0</v>
      </c>
      <c r="H71" s="59">
        <f>'Rev-Exp'!F89</f>
        <v>0</v>
      </c>
      <c r="I71" s="59">
        <f>'Rev-Exp'!G89</f>
        <v>0</v>
      </c>
      <c r="J71" s="59">
        <f>'Rev-Exp'!H89</f>
        <v>0</v>
      </c>
      <c r="K71" s="59">
        <f>'Rev-Exp'!I89</f>
        <v>0</v>
      </c>
      <c r="L71" s="59">
        <f>'Rev-Exp'!J89</f>
        <v>0</v>
      </c>
      <c r="M71" s="59">
        <f>'Rev-Exp'!K89</f>
        <v>0</v>
      </c>
      <c r="N71" s="59">
        <f>'Rev-Exp'!L89</f>
        <v>0</v>
      </c>
      <c r="O71" s="59">
        <f>'Rev-Exp'!M89</f>
        <v>0</v>
      </c>
      <c r="P71" s="59">
        <f>'Rev-Exp'!N89</f>
        <v>0</v>
      </c>
      <c r="Q71" s="59">
        <f>'Rev-Exp'!O89</f>
        <v>0</v>
      </c>
      <c r="R71" s="59">
        <f>'Rev-Exp'!P89</f>
        <v>0</v>
      </c>
      <c r="S71" s="59">
        <f>'Rev-Exp'!Q89</f>
        <v>0</v>
      </c>
      <c r="T71" s="3">
        <v>1</v>
      </c>
    </row>
    <row r="72" spans="1:20" x14ac:dyDescent="0.25">
      <c r="A72" s="3">
        <f t="shared" si="1"/>
        <v>0</v>
      </c>
      <c r="B72" s="3">
        <f t="shared" si="1"/>
        <v>18</v>
      </c>
      <c r="C72" s="3" t="s">
        <v>189</v>
      </c>
      <c r="D72" s="3" t="s">
        <v>197</v>
      </c>
      <c r="E72" s="3" t="s">
        <v>2</v>
      </c>
      <c r="F72" s="59"/>
      <c r="G72" s="59">
        <f>'Rev-Exp'!E90</f>
        <v>0</v>
      </c>
      <c r="H72" s="59">
        <f>'Rev-Exp'!F90</f>
        <v>0</v>
      </c>
      <c r="I72" s="59">
        <f>'Rev-Exp'!G90</f>
        <v>0</v>
      </c>
      <c r="J72" s="59">
        <f>'Rev-Exp'!H90</f>
        <v>0</v>
      </c>
      <c r="K72" s="59">
        <f>'Rev-Exp'!I90</f>
        <v>0</v>
      </c>
      <c r="L72" s="59">
        <f>'Rev-Exp'!J90</f>
        <v>0</v>
      </c>
      <c r="M72" s="59">
        <f>'Rev-Exp'!K90</f>
        <v>0</v>
      </c>
      <c r="N72" s="59">
        <f>'Rev-Exp'!L90</f>
        <v>0</v>
      </c>
      <c r="O72" s="59">
        <f>'Rev-Exp'!M90</f>
        <v>0</v>
      </c>
      <c r="P72" s="59">
        <f>'Rev-Exp'!N90</f>
        <v>0</v>
      </c>
      <c r="Q72" s="59">
        <f>'Rev-Exp'!O90</f>
        <v>0</v>
      </c>
      <c r="R72" s="59">
        <f>'Rev-Exp'!P90</f>
        <v>0</v>
      </c>
      <c r="S72" s="59">
        <f>'Rev-Exp'!Q90</f>
        <v>0</v>
      </c>
      <c r="T72" s="3">
        <v>1</v>
      </c>
    </row>
    <row r="73" spans="1:20" x14ac:dyDescent="0.25">
      <c r="A73" s="3">
        <f t="shared" si="1"/>
        <v>0</v>
      </c>
      <c r="B73" s="3">
        <f t="shared" si="1"/>
        <v>18</v>
      </c>
      <c r="C73" s="3" t="s">
        <v>189</v>
      </c>
      <c r="D73" s="3" t="s">
        <v>197</v>
      </c>
      <c r="E73" s="3" t="s">
        <v>85</v>
      </c>
      <c r="F73" s="59"/>
      <c r="G73" s="59">
        <f>'Rev-Exp'!E91</f>
        <v>0</v>
      </c>
      <c r="H73" s="59">
        <f>'Rev-Exp'!F91</f>
        <v>0</v>
      </c>
      <c r="I73" s="59">
        <f>'Rev-Exp'!G91</f>
        <v>0</v>
      </c>
      <c r="J73" s="59">
        <f>'Rev-Exp'!H91</f>
        <v>0</v>
      </c>
      <c r="K73" s="59">
        <f>'Rev-Exp'!I91</f>
        <v>0</v>
      </c>
      <c r="L73" s="59">
        <f>'Rev-Exp'!J91</f>
        <v>0</v>
      </c>
      <c r="M73" s="59">
        <f>'Rev-Exp'!K91</f>
        <v>0</v>
      </c>
      <c r="N73" s="59">
        <f>'Rev-Exp'!L91</f>
        <v>0</v>
      </c>
      <c r="O73" s="59">
        <f>'Rev-Exp'!M91</f>
        <v>0</v>
      </c>
      <c r="P73" s="59">
        <f>'Rev-Exp'!N91</f>
        <v>0</v>
      </c>
      <c r="Q73" s="59">
        <f>'Rev-Exp'!O91</f>
        <v>0</v>
      </c>
      <c r="R73" s="59">
        <f>'Rev-Exp'!P91</f>
        <v>0</v>
      </c>
      <c r="S73" s="59">
        <f>'Rev-Exp'!Q91</f>
        <v>0</v>
      </c>
      <c r="T73" s="3">
        <v>1</v>
      </c>
    </row>
    <row r="74" spans="1:20" x14ac:dyDescent="0.25">
      <c r="A74" s="3">
        <f t="shared" si="1"/>
        <v>0</v>
      </c>
      <c r="B74" s="3">
        <f t="shared" si="1"/>
        <v>18</v>
      </c>
      <c r="C74" s="3" t="s">
        <v>189</v>
      </c>
      <c r="D74" s="3" t="s">
        <v>197</v>
      </c>
      <c r="E74" s="3" t="s">
        <v>206</v>
      </c>
      <c r="F74" s="59"/>
      <c r="G74" s="59">
        <f>'Rev-Exp'!E92</f>
        <v>0</v>
      </c>
      <c r="H74" s="59">
        <f>'Rev-Exp'!F92</f>
        <v>0</v>
      </c>
      <c r="I74" s="59">
        <f>'Rev-Exp'!G92</f>
        <v>0</v>
      </c>
      <c r="J74" s="59">
        <f>'Rev-Exp'!H92</f>
        <v>0</v>
      </c>
      <c r="K74" s="59">
        <f>'Rev-Exp'!I92</f>
        <v>0</v>
      </c>
      <c r="L74" s="59">
        <f>'Rev-Exp'!J92</f>
        <v>0</v>
      </c>
      <c r="M74" s="59">
        <f>'Rev-Exp'!K92</f>
        <v>0</v>
      </c>
      <c r="N74" s="59">
        <f>'Rev-Exp'!L92</f>
        <v>0</v>
      </c>
      <c r="O74" s="59">
        <f>'Rev-Exp'!M92</f>
        <v>0</v>
      </c>
      <c r="P74" s="59">
        <f>'Rev-Exp'!N92</f>
        <v>0</v>
      </c>
      <c r="Q74" s="59">
        <f>'Rev-Exp'!O92</f>
        <v>0</v>
      </c>
      <c r="R74" s="59">
        <f>'Rev-Exp'!P92</f>
        <v>0</v>
      </c>
      <c r="S74" s="59">
        <f>'Rev-Exp'!Q92</f>
        <v>0</v>
      </c>
      <c r="T74" s="3">
        <v>1</v>
      </c>
    </row>
    <row r="75" spans="1:20" x14ac:dyDescent="0.25">
      <c r="A75" s="3">
        <f t="shared" si="1"/>
        <v>0</v>
      </c>
      <c r="B75" s="3">
        <f t="shared" si="1"/>
        <v>18</v>
      </c>
      <c r="C75" s="3" t="s">
        <v>189</v>
      </c>
      <c r="D75" s="3" t="s">
        <v>197</v>
      </c>
      <c r="E75" s="3" t="s">
        <v>208</v>
      </c>
      <c r="F75" s="59"/>
      <c r="G75" s="59">
        <f>'Rev-Exp'!E93</f>
        <v>0</v>
      </c>
      <c r="H75" s="59">
        <f>'Rev-Exp'!F93</f>
        <v>0</v>
      </c>
      <c r="I75" s="59">
        <f>'Rev-Exp'!G93</f>
        <v>0</v>
      </c>
      <c r="J75" s="59">
        <f>'Rev-Exp'!H93</f>
        <v>0</v>
      </c>
      <c r="K75" s="59">
        <f>'Rev-Exp'!I93</f>
        <v>0</v>
      </c>
      <c r="L75" s="59">
        <f>'Rev-Exp'!J93</f>
        <v>0</v>
      </c>
      <c r="M75" s="59">
        <f>'Rev-Exp'!K93</f>
        <v>0</v>
      </c>
      <c r="N75" s="59">
        <f>'Rev-Exp'!L93</f>
        <v>0</v>
      </c>
      <c r="O75" s="59">
        <f>'Rev-Exp'!M93</f>
        <v>0</v>
      </c>
      <c r="P75" s="59">
        <f>'Rev-Exp'!N93</f>
        <v>0</v>
      </c>
      <c r="Q75" s="59">
        <f>'Rev-Exp'!O93</f>
        <v>0</v>
      </c>
      <c r="R75" s="59">
        <f>'Rev-Exp'!P93</f>
        <v>0</v>
      </c>
      <c r="S75" s="59">
        <f>'Rev-Exp'!Q93</f>
        <v>0</v>
      </c>
      <c r="T75" s="3">
        <v>1</v>
      </c>
    </row>
    <row r="76" spans="1:20" x14ac:dyDescent="0.25">
      <c r="A76" s="3">
        <f t="shared" si="1"/>
        <v>0</v>
      </c>
      <c r="B76" s="3">
        <f t="shared" si="1"/>
        <v>18</v>
      </c>
      <c r="C76" s="3" t="s">
        <v>189</v>
      </c>
      <c r="D76" s="3" t="s">
        <v>198</v>
      </c>
      <c r="E76" s="3" t="s">
        <v>203</v>
      </c>
      <c r="F76" s="59"/>
      <c r="G76" s="59">
        <f>'Rev-Exp'!E97</f>
        <v>0</v>
      </c>
      <c r="H76" s="59">
        <f>'Rev-Exp'!F97</f>
        <v>0</v>
      </c>
      <c r="I76" s="59">
        <f>'Rev-Exp'!G97</f>
        <v>0</v>
      </c>
      <c r="J76" s="59">
        <f>'Rev-Exp'!H97</f>
        <v>0</v>
      </c>
      <c r="K76" s="59">
        <f>'Rev-Exp'!I97</f>
        <v>0</v>
      </c>
      <c r="L76" s="59">
        <f>'Rev-Exp'!J97</f>
        <v>0</v>
      </c>
      <c r="M76" s="59">
        <f>'Rev-Exp'!K97</f>
        <v>0</v>
      </c>
      <c r="N76" s="59">
        <f>'Rev-Exp'!L97</f>
        <v>0</v>
      </c>
      <c r="O76" s="59">
        <f>'Rev-Exp'!M97</f>
        <v>0</v>
      </c>
      <c r="P76" s="59">
        <f>'Rev-Exp'!N97</f>
        <v>0</v>
      </c>
      <c r="Q76" s="59">
        <f>'Rev-Exp'!O97</f>
        <v>0</v>
      </c>
      <c r="R76" s="59">
        <f>'Rev-Exp'!P97</f>
        <v>0</v>
      </c>
      <c r="S76" s="59">
        <f>'Rev-Exp'!Q97</f>
        <v>0</v>
      </c>
      <c r="T76" s="3">
        <v>1</v>
      </c>
    </row>
    <row r="77" spans="1:20" x14ac:dyDescent="0.25">
      <c r="A77" s="3">
        <f t="shared" si="1"/>
        <v>0</v>
      </c>
      <c r="B77" s="3">
        <f t="shared" si="1"/>
        <v>18</v>
      </c>
      <c r="C77" s="3" t="s">
        <v>189</v>
      </c>
      <c r="D77" s="3" t="s">
        <v>198</v>
      </c>
      <c r="E77" s="3" t="s">
        <v>204</v>
      </c>
      <c r="F77" s="59"/>
      <c r="G77" s="59">
        <f>'Rev-Exp'!E98</f>
        <v>0</v>
      </c>
      <c r="H77" s="59">
        <f>'Rev-Exp'!F98</f>
        <v>0</v>
      </c>
      <c r="I77" s="59">
        <f>'Rev-Exp'!G98</f>
        <v>0</v>
      </c>
      <c r="J77" s="59">
        <f>'Rev-Exp'!H98</f>
        <v>0</v>
      </c>
      <c r="K77" s="59">
        <f>'Rev-Exp'!I98</f>
        <v>0</v>
      </c>
      <c r="L77" s="59">
        <f>'Rev-Exp'!J98</f>
        <v>0</v>
      </c>
      <c r="M77" s="59">
        <f>'Rev-Exp'!K98</f>
        <v>0</v>
      </c>
      <c r="N77" s="59">
        <f>'Rev-Exp'!L98</f>
        <v>0</v>
      </c>
      <c r="O77" s="59">
        <f>'Rev-Exp'!M98</f>
        <v>0</v>
      </c>
      <c r="P77" s="59">
        <f>'Rev-Exp'!N98</f>
        <v>0</v>
      </c>
      <c r="Q77" s="59">
        <f>'Rev-Exp'!O98</f>
        <v>0</v>
      </c>
      <c r="R77" s="59">
        <f>'Rev-Exp'!P98</f>
        <v>0</v>
      </c>
      <c r="S77" s="59">
        <f>'Rev-Exp'!Q98</f>
        <v>0</v>
      </c>
      <c r="T77" s="3">
        <v>1</v>
      </c>
    </row>
    <row r="78" spans="1:20" x14ac:dyDescent="0.25">
      <c r="A78" s="3">
        <f t="shared" si="1"/>
        <v>0</v>
      </c>
      <c r="B78" s="3">
        <f t="shared" si="1"/>
        <v>18</v>
      </c>
      <c r="C78" s="3" t="s">
        <v>189</v>
      </c>
      <c r="D78" s="3" t="s">
        <v>198</v>
      </c>
      <c r="E78" s="3" t="s">
        <v>205</v>
      </c>
      <c r="F78" s="59"/>
      <c r="G78" s="59">
        <f>'Rev-Exp'!E99</f>
        <v>0</v>
      </c>
      <c r="H78" s="59">
        <f>'Rev-Exp'!F99</f>
        <v>0</v>
      </c>
      <c r="I78" s="59">
        <f>'Rev-Exp'!G99</f>
        <v>0</v>
      </c>
      <c r="J78" s="59">
        <f>'Rev-Exp'!H99</f>
        <v>0</v>
      </c>
      <c r="K78" s="59">
        <f>'Rev-Exp'!I99</f>
        <v>0</v>
      </c>
      <c r="L78" s="59">
        <f>'Rev-Exp'!J99</f>
        <v>0</v>
      </c>
      <c r="M78" s="59">
        <f>'Rev-Exp'!K99</f>
        <v>0</v>
      </c>
      <c r="N78" s="59">
        <f>'Rev-Exp'!L99</f>
        <v>0</v>
      </c>
      <c r="O78" s="59">
        <f>'Rev-Exp'!M99</f>
        <v>0</v>
      </c>
      <c r="P78" s="59">
        <f>'Rev-Exp'!N99</f>
        <v>0</v>
      </c>
      <c r="Q78" s="59">
        <f>'Rev-Exp'!O99</f>
        <v>0</v>
      </c>
      <c r="R78" s="59">
        <f>'Rev-Exp'!P99</f>
        <v>0</v>
      </c>
      <c r="S78" s="59">
        <f>'Rev-Exp'!Q99</f>
        <v>0</v>
      </c>
      <c r="T78" s="3">
        <v>1</v>
      </c>
    </row>
    <row r="79" spans="1:20" x14ac:dyDescent="0.25">
      <c r="A79" s="3">
        <f t="shared" si="1"/>
        <v>0</v>
      </c>
      <c r="B79" s="3">
        <f t="shared" si="1"/>
        <v>18</v>
      </c>
      <c r="C79" s="3" t="s">
        <v>189</v>
      </c>
      <c r="D79" s="3" t="s">
        <v>198</v>
      </c>
      <c r="E79" s="3" t="s">
        <v>2</v>
      </c>
      <c r="F79" s="59"/>
      <c r="G79" s="59">
        <f>'Rev-Exp'!E100</f>
        <v>0</v>
      </c>
      <c r="H79" s="59">
        <f>'Rev-Exp'!F100</f>
        <v>0</v>
      </c>
      <c r="I79" s="59">
        <f>'Rev-Exp'!G100</f>
        <v>0</v>
      </c>
      <c r="J79" s="59">
        <f>'Rev-Exp'!H100</f>
        <v>0</v>
      </c>
      <c r="K79" s="59">
        <f>'Rev-Exp'!I100</f>
        <v>0</v>
      </c>
      <c r="L79" s="59">
        <f>'Rev-Exp'!J100</f>
        <v>0</v>
      </c>
      <c r="M79" s="59">
        <f>'Rev-Exp'!K100</f>
        <v>0</v>
      </c>
      <c r="N79" s="59">
        <f>'Rev-Exp'!L100</f>
        <v>0</v>
      </c>
      <c r="O79" s="59">
        <f>'Rev-Exp'!M100</f>
        <v>0</v>
      </c>
      <c r="P79" s="59">
        <f>'Rev-Exp'!N100</f>
        <v>0</v>
      </c>
      <c r="Q79" s="59">
        <f>'Rev-Exp'!O100</f>
        <v>0</v>
      </c>
      <c r="R79" s="59">
        <f>'Rev-Exp'!P100</f>
        <v>0</v>
      </c>
      <c r="S79" s="59">
        <f>'Rev-Exp'!Q100</f>
        <v>0</v>
      </c>
      <c r="T79" s="3">
        <v>1</v>
      </c>
    </row>
    <row r="80" spans="1:20" x14ac:dyDescent="0.25">
      <c r="A80" s="3">
        <f t="shared" si="1"/>
        <v>0</v>
      </c>
      <c r="B80" s="3">
        <f t="shared" si="1"/>
        <v>18</v>
      </c>
      <c r="C80" s="3" t="s">
        <v>189</v>
      </c>
      <c r="D80" s="3" t="s">
        <v>198</v>
      </c>
      <c r="E80" s="3" t="s">
        <v>1</v>
      </c>
      <c r="F80" s="59"/>
      <c r="G80" s="59">
        <f>'Rev-Exp'!E101</f>
        <v>0</v>
      </c>
      <c r="H80" s="59">
        <f>'Rev-Exp'!F101</f>
        <v>0</v>
      </c>
      <c r="I80" s="59">
        <f>'Rev-Exp'!G101</f>
        <v>0</v>
      </c>
      <c r="J80" s="59">
        <f>'Rev-Exp'!H101</f>
        <v>0</v>
      </c>
      <c r="K80" s="59">
        <f>'Rev-Exp'!I101</f>
        <v>0</v>
      </c>
      <c r="L80" s="59">
        <f>'Rev-Exp'!J101</f>
        <v>0</v>
      </c>
      <c r="M80" s="59">
        <f>'Rev-Exp'!K101</f>
        <v>0</v>
      </c>
      <c r="N80" s="59">
        <f>'Rev-Exp'!L101</f>
        <v>0</v>
      </c>
      <c r="O80" s="59">
        <f>'Rev-Exp'!M101</f>
        <v>0</v>
      </c>
      <c r="P80" s="59">
        <f>'Rev-Exp'!N101</f>
        <v>0</v>
      </c>
      <c r="Q80" s="59">
        <f>'Rev-Exp'!O101</f>
        <v>0</v>
      </c>
      <c r="R80" s="59">
        <f>'Rev-Exp'!P101</f>
        <v>0</v>
      </c>
      <c r="S80" s="59">
        <f>'Rev-Exp'!Q101</f>
        <v>0</v>
      </c>
      <c r="T80" s="3">
        <v>1</v>
      </c>
    </row>
    <row r="81" spans="1:20" x14ac:dyDescent="0.25">
      <c r="A81" s="3">
        <f t="shared" si="1"/>
        <v>0</v>
      </c>
      <c r="B81" s="3">
        <f t="shared" si="1"/>
        <v>18</v>
      </c>
      <c r="C81" s="3" t="s">
        <v>189</v>
      </c>
      <c r="D81" s="3" t="s">
        <v>198</v>
      </c>
      <c r="E81" s="3" t="s">
        <v>206</v>
      </c>
      <c r="F81" s="59"/>
      <c r="G81" s="59">
        <f>'Rev-Exp'!E102</f>
        <v>0</v>
      </c>
      <c r="H81" s="59">
        <f>'Rev-Exp'!F102</f>
        <v>0</v>
      </c>
      <c r="I81" s="59">
        <f>'Rev-Exp'!G102</f>
        <v>0</v>
      </c>
      <c r="J81" s="59">
        <f>'Rev-Exp'!H102</f>
        <v>0</v>
      </c>
      <c r="K81" s="59">
        <f>'Rev-Exp'!I102</f>
        <v>0</v>
      </c>
      <c r="L81" s="59">
        <f>'Rev-Exp'!J102</f>
        <v>0</v>
      </c>
      <c r="M81" s="59">
        <f>'Rev-Exp'!K102</f>
        <v>0</v>
      </c>
      <c r="N81" s="59">
        <f>'Rev-Exp'!L102</f>
        <v>0</v>
      </c>
      <c r="O81" s="59">
        <f>'Rev-Exp'!M102</f>
        <v>0</v>
      </c>
      <c r="P81" s="59">
        <f>'Rev-Exp'!N102</f>
        <v>0</v>
      </c>
      <c r="Q81" s="59">
        <f>'Rev-Exp'!O102</f>
        <v>0</v>
      </c>
      <c r="R81" s="59">
        <f>'Rev-Exp'!P102</f>
        <v>0</v>
      </c>
      <c r="S81" s="59">
        <f>'Rev-Exp'!Q102</f>
        <v>0</v>
      </c>
      <c r="T81" s="3">
        <v>1</v>
      </c>
    </row>
    <row r="82" spans="1:20" x14ac:dyDescent="0.25">
      <c r="A82" s="3">
        <f t="shared" si="1"/>
        <v>0</v>
      </c>
      <c r="B82" s="3">
        <f t="shared" si="1"/>
        <v>18</v>
      </c>
      <c r="C82" s="3" t="s">
        <v>189</v>
      </c>
      <c r="D82" s="3" t="s">
        <v>198</v>
      </c>
      <c r="E82" s="3" t="s">
        <v>207</v>
      </c>
      <c r="F82" s="59"/>
      <c r="G82" s="59">
        <f>'Rev-Exp'!E103</f>
        <v>0</v>
      </c>
      <c r="H82" s="59">
        <f>'Rev-Exp'!F103</f>
        <v>0</v>
      </c>
      <c r="I82" s="59">
        <f>'Rev-Exp'!G103</f>
        <v>0</v>
      </c>
      <c r="J82" s="59">
        <f>'Rev-Exp'!H103</f>
        <v>0</v>
      </c>
      <c r="K82" s="59">
        <f>'Rev-Exp'!I103</f>
        <v>0</v>
      </c>
      <c r="L82" s="59">
        <f>'Rev-Exp'!J103</f>
        <v>0</v>
      </c>
      <c r="M82" s="59">
        <f>'Rev-Exp'!K103</f>
        <v>0</v>
      </c>
      <c r="N82" s="59">
        <f>'Rev-Exp'!L103</f>
        <v>0</v>
      </c>
      <c r="O82" s="59">
        <f>'Rev-Exp'!M103</f>
        <v>0</v>
      </c>
      <c r="P82" s="59">
        <f>'Rev-Exp'!N103</f>
        <v>0</v>
      </c>
      <c r="Q82" s="59">
        <f>'Rev-Exp'!O103</f>
        <v>0</v>
      </c>
      <c r="R82" s="59">
        <f>'Rev-Exp'!P103</f>
        <v>0</v>
      </c>
      <c r="S82" s="59">
        <f>'Rev-Exp'!Q103</f>
        <v>0</v>
      </c>
      <c r="T82" s="3">
        <v>1</v>
      </c>
    </row>
    <row r="83" spans="1:20" x14ac:dyDescent="0.25">
      <c r="A83" s="3">
        <f t="shared" si="1"/>
        <v>0</v>
      </c>
      <c r="B83" s="3">
        <f t="shared" si="1"/>
        <v>18</v>
      </c>
      <c r="C83" s="3" t="s">
        <v>189</v>
      </c>
      <c r="D83" s="3" t="s">
        <v>109</v>
      </c>
      <c r="E83" s="3" t="s">
        <v>203</v>
      </c>
      <c r="F83" s="59"/>
      <c r="G83" s="59">
        <f>'Rev-Exp'!E107</f>
        <v>0</v>
      </c>
      <c r="H83" s="59">
        <f>'Rev-Exp'!F107</f>
        <v>0</v>
      </c>
      <c r="I83" s="59">
        <f>'Rev-Exp'!G107</f>
        <v>0</v>
      </c>
      <c r="J83" s="59">
        <f>'Rev-Exp'!H107</f>
        <v>0</v>
      </c>
      <c r="K83" s="59">
        <f>'Rev-Exp'!I107</f>
        <v>0</v>
      </c>
      <c r="L83" s="59">
        <f>'Rev-Exp'!J107</f>
        <v>0</v>
      </c>
      <c r="M83" s="59">
        <f>'Rev-Exp'!K107</f>
        <v>0</v>
      </c>
      <c r="N83" s="59">
        <f>'Rev-Exp'!L107</f>
        <v>0</v>
      </c>
      <c r="O83" s="59">
        <f>'Rev-Exp'!M107</f>
        <v>0</v>
      </c>
      <c r="P83" s="59">
        <f>'Rev-Exp'!N107</f>
        <v>0</v>
      </c>
      <c r="Q83" s="59">
        <f>'Rev-Exp'!O107</f>
        <v>0</v>
      </c>
      <c r="R83" s="59">
        <f>'Rev-Exp'!P107</f>
        <v>0</v>
      </c>
      <c r="S83" s="59">
        <f>'Rev-Exp'!Q107</f>
        <v>0</v>
      </c>
      <c r="T83" s="3">
        <v>1</v>
      </c>
    </row>
    <row r="84" spans="1:20" x14ac:dyDescent="0.25">
      <c r="A84" s="3">
        <f t="shared" si="1"/>
        <v>0</v>
      </c>
      <c r="B84" s="3">
        <f t="shared" si="1"/>
        <v>18</v>
      </c>
      <c r="C84" s="3" t="s">
        <v>189</v>
      </c>
      <c r="D84" s="3" t="s">
        <v>109</v>
      </c>
      <c r="E84" s="3" t="s">
        <v>204</v>
      </c>
      <c r="F84" s="59"/>
      <c r="G84" s="59">
        <f>'Rev-Exp'!E108</f>
        <v>0</v>
      </c>
      <c r="H84" s="59">
        <f>'Rev-Exp'!F108</f>
        <v>0</v>
      </c>
      <c r="I84" s="59">
        <f>'Rev-Exp'!G108</f>
        <v>0</v>
      </c>
      <c r="J84" s="59">
        <f>'Rev-Exp'!H108</f>
        <v>0</v>
      </c>
      <c r="K84" s="59">
        <f>'Rev-Exp'!I108</f>
        <v>0</v>
      </c>
      <c r="L84" s="59">
        <f>'Rev-Exp'!J108</f>
        <v>0</v>
      </c>
      <c r="M84" s="59">
        <f>'Rev-Exp'!K108</f>
        <v>0</v>
      </c>
      <c r="N84" s="59">
        <f>'Rev-Exp'!L108</f>
        <v>0</v>
      </c>
      <c r="O84" s="59">
        <f>'Rev-Exp'!M108</f>
        <v>0</v>
      </c>
      <c r="P84" s="59">
        <f>'Rev-Exp'!N108</f>
        <v>0</v>
      </c>
      <c r="Q84" s="59">
        <f>'Rev-Exp'!O108</f>
        <v>0</v>
      </c>
      <c r="R84" s="59">
        <f>'Rev-Exp'!P108</f>
        <v>0</v>
      </c>
      <c r="S84" s="59">
        <f>'Rev-Exp'!Q108</f>
        <v>0</v>
      </c>
      <c r="T84" s="3">
        <v>1</v>
      </c>
    </row>
    <row r="85" spans="1:20" x14ac:dyDescent="0.25">
      <c r="A85" s="3">
        <f t="shared" si="1"/>
        <v>0</v>
      </c>
      <c r="B85" s="3">
        <f t="shared" si="1"/>
        <v>18</v>
      </c>
      <c r="C85" s="3" t="s">
        <v>189</v>
      </c>
      <c r="D85" s="3" t="s">
        <v>109</v>
      </c>
      <c r="E85" s="3" t="s">
        <v>5</v>
      </c>
      <c r="F85" s="59"/>
      <c r="G85" s="59">
        <f>'Rev-Exp'!E109</f>
        <v>0</v>
      </c>
      <c r="H85" s="59">
        <f>'Rev-Exp'!F109</f>
        <v>0</v>
      </c>
      <c r="I85" s="59">
        <f>'Rev-Exp'!G109</f>
        <v>0</v>
      </c>
      <c r="J85" s="59">
        <f>'Rev-Exp'!H109</f>
        <v>0</v>
      </c>
      <c r="K85" s="59">
        <f>'Rev-Exp'!I109</f>
        <v>0</v>
      </c>
      <c r="L85" s="59">
        <f>'Rev-Exp'!J109</f>
        <v>0</v>
      </c>
      <c r="M85" s="59">
        <f>'Rev-Exp'!K109</f>
        <v>0</v>
      </c>
      <c r="N85" s="59">
        <f>'Rev-Exp'!L109</f>
        <v>0</v>
      </c>
      <c r="O85" s="59">
        <f>'Rev-Exp'!M109</f>
        <v>0</v>
      </c>
      <c r="P85" s="59">
        <f>'Rev-Exp'!N109</f>
        <v>0</v>
      </c>
      <c r="Q85" s="59">
        <f>'Rev-Exp'!O109</f>
        <v>0</v>
      </c>
      <c r="R85" s="59">
        <f>'Rev-Exp'!P109</f>
        <v>0</v>
      </c>
      <c r="S85" s="59">
        <f>'Rev-Exp'!Q109</f>
        <v>0</v>
      </c>
      <c r="T85" s="3">
        <v>1</v>
      </c>
    </row>
    <row r="86" spans="1:20" x14ac:dyDescent="0.25">
      <c r="A86" s="3">
        <f t="shared" si="1"/>
        <v>0</v>
      </c>
      <c r="B86" s="3">
        <f t="shared" si="1"/>
        <v>18</v>
      </c>
      <c r="C86" s="3" t="s">
        <v>189</v>
      </c>
      <c r="D86" s="3" t="s">
        <v>109</v>
      </c>
      <c r="E86" s="3" t="s">
        <v>205</v>
      </c>
      <c r="F86" s="59"/>
      <c r="G86" s="59">
        <f>'Rev-Exp'!E110</f>
        <v>0</v>
      </c>
      <c r="H86" s="59">
        <f>'Rev-Exp'!F110</f>
        <v>0</v>
      </c>
      <c r="I86" s="59">
        <f>'Rev-Exp'!G110</f>
        <v>0</v>
      </c>
      <c r="J86" s="59">
        <f>'Rev-Exp'!H110</f>
        <v>0</v>
      </c>
      <c r="K86" s="59">
        <f>'Rev-Exp'!I110</f>
        <v>0</v>
      </c>
      <c r="L86" s="59">
        <f>'Rev-Exp'!J110</f>
        <v>0</v>
      </c>
      <c r="M86" s="59">
        <f>'Rev-Exp'!K110</f>
        <v>0</v>
      </c>
      <c r="N86" s="59">
        <f>'Rev-Exp'!L110</f>
        <v>0</v>
      </c>
      <c r="O86" s="59">
        <f>'Rev-Exp'!M110</f>
        <v>0</v>
      </c>
      <c r="P86" s="59">
        <f>'Rev-Exp'!N110</f>
        <v>0</v>
      </c>
      <c r="Q86" s="59">
        <f>'Rev-Exp'!O110</f>
        <v>0</v>
      </c>
      <c r="R86" s="59">
        <f>'Rev-Exp'!P110</f>
        <v>0</v>
      </c>
      <c r="S86" s="59">
        <f>'Rev-Exp'!Q110</f>
        <v>0</v>
      </c>
      <c r="T86" s="3">
        <v>1</v>
      </c>
    </row>
    <row r="87" spans="1:20" x14ac:dyDescent="0.25">
      <c r="A87" s="3">
        <f t="shared" si="1"/>
        <v>0</v>
      </c>
      <c r="B87" s="3">
        <f t="shared" si="1"/>
        <v>18</v>
      </c>
      <c r="C87" s="3" t="s">
        <v>189</v>
      </c>
      <c r="D87" s="3" t="s">
        <v>109</v>
      </c>
      <c r="E87" s="3" t="s">
        <v>2</v>
      </c>
      <c r="F87" s="59"/>
      <c r="G87" s="59">
        <f>'Rev-Exp'!E111</f>
        <v>0</v>
      </c>
      <c r="H87" s="59">
        <f>'Rev-Exp'!F111</f>
        <v>0</v>
      </c>
      <c r="I87" s="59">
        <f>'Rev-Exp'!G111</f>
        <v>0</v>
      </c>
      <c r="J87" s="59">
        <f>'Rev-Exp'!H111</f>
        <v>0</v>
      </c>
      <c r="K87" s="59">
        <f>'Rev-Exp'!I111</f>
        <v>0</v>
      </c>
      <c r="L87" s="59">
        <f>'Rev-Exp'!J111</f>
        <v>0</v>
      </c>
      <c r="M87" s="59">
        <f>'Rev-Exp'!K111</f>
        <v>0</v>
      </c>
      <c r="N87" s="59">
        <f>'Rev-Exp'!L111</f>
        <v>0</v>
      </c>
      <c r="O87" s="59">
        <f>'Rev-Exp'!M111</f>
        <v>0</v>
      </c>
      <c r="P87" s="59">
        <f>'Rev-Exp'!N111</f>
        <v>0</v>
      </c>
      <c r="Q87" s="59">
        <f>'Rev-Exp'!O111</f>
        <v>0</v>
      </c>
      <c r="R87" s="59">
        <f>'Rev-Exp'!P111</f>
        <v>0</v>
      </c>
      <c r="S87" s="59">
        <f>'Rev-Exp'!Q111</f>
        <v>0</v>
      </c>
      <c r="T87" s="3">
        <v>1</v>
      </c>
    </row>
    <row r="88" spans="1:20" x14ac:dyDescent="0.25">
      <c r="A88" s="3">
        <f t="shared" si="1"/>
        <v>0</v>
      </c>
      <c r="B88" s="3">
        <f t="shared" si="1"/>
        <v>18</v>
      </c>
      <c r="C88" s="3" t="s">
        <v>189</v>
      </c>
      <c r="D88" s="3" t="s">
        <v>109</v>
      </c>
      <c r="E88" s="3" t="s">
        <v>11</v>
      </c>
      <c r="F88" s="59"/>
      <c r="G88" s="59">
        <f>'Rev-Exp'!E112</f>
        <v>0</v>
      </c>
      <c r="H88" s="59">
        <f>'Rev-Exp'!F112</f>
        <v>0</v>
      </c>
      <c r="I88" s="59">
        <f>'Rev-Exp'!G112</f>
        <v>0</v>
      </c>
      <c r="J88" s="59">
        <f>'Rev-Exp'!H112</f>
        <v>0</v>
      </c>
      <c r="K88" s="59">
        <f>'Rev-Exp'!I112</f>
        <v>0</v>
      </c>
      <c r="L88" s="59">
        <f>'Rev-Exp'!J112</f>
        <v>0</v>
      </c>
      <c r="M88" s="59">
        <f>'Rev-Exp'!K112</f>
        <v>0</v>
      </c>
      <c r="N88" s="59">
        <f>'Rev-Exp'!L112</f>
        <v>0</v>
      </c>
      <c r="O88" s="59">
        <f>'Rev-Exp'!M112</f>
        <v>0</v>
      </c>
      <c r="P88" s="59">
        <f>'Rev-Exp'!N112</f>
        <v>0</v>
      </c>
      <c r="Q88" s="59">
        <f>'Rev-Exp'!O112</f>
        <v>0</v>
      </c>
      <c r="R88" s="59">
        <f>'Rev-Exp'!P112</f>
        <v>0</v>
      </c>
      <c r="S88" s="59">
        <f>'Rev-Exp'!Q112</f>
        <v>0</v>
      </c>
      <c r="T88" s="3">
        <v>1</v>
      </c>
    </row>
    <row r="89" spans="1:20" x14ac:dyDescent="0.25">
      <c r="A89" s="3">
        <f t="shared" si="1"/>
        <v>0</v>
      </c>
      <c r="B89" s="3">
        <f t="shared" si="1"/>
        <v>18</v>
      </c>
      <c r="C89" s="3" t="s">
        <v>189</v>
      </c>
      <c r="D89" s="3" t="s">
        <v>109</v>
      </c>
      <c r="E89" s="3" t="s">
        <v>1</v>
      </c>
      <c r="F89" s="59"/>
      <c r="G89" s="59">
        <f>'Rev-Exp'!E113</f>
        <v>0</v>
      </c>
      <c r="H89" s="59">
        <f>'Rev-Exp'!F113</f>
        <v>0</v>
      </c>
      <c r="I89" s="59">
        <f>'Rev-Exp'!G113</f>
        <v>0</v>
      </c>
      <c r="J89" s="59">
        <f>'Rev-Exp'!H113</f>
        <v>0</v>
      </c>
      <c r="K89" s="59">
        <f>'Rev-Exp'!I113</f>
        <v>0</v>
      </c>
      <c r="L89" s="59">
        <f>'Rev-Exp'!J113</f>
        <v>0</v>
      </c>
      <c r="M89" s="59">
        <f>'Rev-Exp'!K113</f>
        <v>0</v>
      </c>
      <c r="N89" s="59">
        <f>'Rev-Exp'!L113</f>
        <v>0</v>
      </c>
      <c r="O89" s="59">
        <f>'Rev-Exp'!M113</f>
        <v>0</v>
      </c>
      <c r="P89" s="59">
        <f>'Rev-Exp'!N113</f>
        <v>0</v>
      </c>
      <c r="Q89" s="59">
        <f>'Rev-Exp'!O113</f>
        <v>0</v>
      </c>
      <c r="R89" s="59">
        <f>'Rev-Exp'!P113</f>
        <v>0</v>
      </c>
      <c r="S89" s="59">
        <f>'Rev-Exp'!Q113</f>
        <v>0</v>
      </c>
      <c r="T89" s="3">
        <v>1</v>
      </c>
    </row>
    <row r="90" spans="1:20" x14ac:dyDescent="0.25">
      <c r="A90" s="3">
        <f t="shared" si="1"/>
        <v>0</v>
      </c>
      <c r="B90" s="3">
        <f t="shared" si="1"/>
        <v>18</v>
      </c>
      <c r="C90" s="3" t="s">
        <v>189</v>
      </c>
      <c r="D90" s="3" t="s">
        <v>109</v>
      </c>
      <c r="E90" s="3" t="s">
        <v>85</v>
      </c>
      <c r="F90" s="59"/>
      <c r="G90" s="59">
        <f>'Rev-Exp'!E114</f>
        <v>0</v>
      </c>
      <c r="H90" s="59">
        <f>'Rev-Exp'!F114</f>
        <v>0</v>
      </c>
      <c r="I90" s="59">
        <f>'Rev-Exp'!G114</f>
        <v>0</v>
      </c>
      <c r="J90" s="59">
        <f>'Rev-Exp'!H114</f>
        <v>0</v>
      </c>
      <c r="K90" s="59">
        <f>'Rev-Exp'!I114</f>
        <v>0</v>
      </c>
      <c r="L90" s="59">
        <f>'Rev-Exp'!J114</f>
        <v>0</v>
      </c>
      <c r="M90" s="59">
        <f>'Rev-Exp'!K114</f>
        <v>0</v>
      </c>
      <c r="N90" s="59">
        <f>'Rev-Exp'!L114</f>
        <v>0</v>
      </c>
      <c r="O90" s="59">
        <f>'Rev-Exp'!M114</f>
        <v>0</v>
      </c>
      <c r="P90" s="59">
        <f>'Rev-Exp'!N114</f>
        <v>0</v>
      </c>
      <c r="Q90" s="59">
        <f>'Rev-Exp'!O114</f>
        <v>0</v>
      </c>
      <c r="R90" s="59">
        <f>'Rev-Exp'!P114</f>
        <v>0</v>
      </c>
      <c r="S90" s="59">
        <f>'Rev-Exp'!Q114</f>
        <v>0</v>
      </c>
      <c r="T90" s="3">
        <v>1</v>
      </c>
    </row>
    <row r="91" spans="1:20" x14ac:dyDescent="0.25">
      <c r="A91" s="3">
        <f t="shared" si="1"/>
        <v>0</v>
      </c>
      <c r="B91" s="3">
        <f t="shared" si="1"/>
        <v>18</v>
      </c>
      <c r="C91" s="3" t="s">
        <v>189</v>
      </c>
      <c r="D91" s="3" t="s">
        <v>109</v>
      </c>
      <c r="E91" s="3" t="s">
        <v>110</v>
      </c>
      <c r="F91" s="59"/>
      <c r="G91" s="59">
        <f>'Rev-Exp'!E115</f>
        <v>0</v>
      </c>
      <c r="H91" s="59">
        <f>'Rev-Exp'!F115</f>
        <v>0</v>
      </c>
      <c r="I91" s="59">
        <f>'Rev-Exp'!G115</f>
        <v>0</v>
      </c>
      <c r="J91" s="59">
        <f>'Rev-Exp'!H115</f>
        <v>0</v>
      </c>
      <c r="K91" s="59">
        <f>'Rev-Exp'!I115</f>
        <v>0</v>
      </c>
      <c r="L91" s="59">
        <f>'Rev-Exp'!J115</f>
        <v>0</v>
      </c>
      <c r="M91" s="59">
        <f>'Rev-Exp'!K115</f>
        <v>0</v>
      </c>
      <c r="N91" s="59">
        <f>'Rev-Exp'!L115</f>
        <v>0</v>
      </c>
      <c r="O91" s="59">
        <f>'Rev-Exp'!M115</f>
        <v>0</v>
      </c>
      <c r="P91" s="59">
        <f>'Rev-Exp'!N115</f>
        <v>0</v>
      </c>
      <c r="Q91" s="59">
        <f>'Rev-Exp'!O115</f>
        <v>0</v>
      </c>
      <c r="R91" s="59">
        <f>'Rev-Exp'!P115</f>
        <v>0</v>
      </c>
      <c r="S91" s="59">
        <f>'Rev-Exp'!Q115</f>
        <v>0</v>
      </c>
      <c r="T91" s="3">
        <v>1</v>
      </c>
    </row>
    <row r="92" spans="1:20" x14ac:dyDescent="0.25">
      <c r="A92" s="3">
        <f t="shared" si="1"/>
        <v>0</v>
      </c>
      <c r="B92" s="3">
        <f t="shared" si="1"/>
        <v>18</v>
      </c>
      <c r="C92" s="3" t="s">
        <v>189</v>
      </c>
      <c r="D92" s="3" t="s">
        <v>109</v>
      </c>
      <c r="E92" s="3" t="s">
        <v>206</v>
      </c>
      <c r="F92" s="59"/>
      <c r="G92" s="59">
        <f>'Rev-Exp'!E116</f>
        <v>0</v>
      </c>
      <c r="H92" s="59">
        <f>'Rev-Exp'!F116</f>
        <v>0</v>
      </c>
      <c r="I92" s="59">
        <f>'Rev-Exp'!G116</f>
        <v>0</v>
      </c>
      <c r="J92" s="59">
        <f>'Rev-Exp'!H116</f>
        <v>0</v>
      </c>
      <c r="K92" s="59">
        <f>'Rev-Exp'!I116</f>
        <v>0</v>
      </c>
      <c r="L92" s="59">
        <f>'Rev-Exp'!J116</f>
        <v>0</v>
      </c>
      <c r="M92" s="59">
        <f>'Rev-Exp'!K116</f>
        <v>0</v>
      </c>
      <c r="N92" s="59">
        <f>'Rev-Exp'!L116</f>
        <v>0</v>
      </c>
      <c r="O92" s="59">
        <f>'Rev-Exp'!M116</f>
        <v>0</v>
      </c>
      <c r="P92" s="59">
        <f>'Rev-Exp'!N116</f>
        <v>0</v>
      </c>
      <c r="Q92" s="59">
        <f>'Rev-Exp'!O116</f>
        <v>0</v>
      </c>
      <c r="R92" s="59">
        <f>'Rev-Exp'!P116</f>
        <v>0</v>
      </c>
      <c r="S92" s="59">
        <f>'Rev-Exp'!Q116</f>
        <v>0</v>
      </c>
      <c r="T92" s="3">
        <v>1</v>
      </c>
    </row>
    <row r="93" spans="1:20" x14ac:dyDescent="0.25">
      <c r="A93" s="3">
        <f t="shared" si="1"/>
        <v>0</v>
      </c>
      <c r="B93" s="3">
        <f t="shared" si="1"/>
        <v>18</v>
      </c>
      <c r="C93" s="3" t="s">
        <v>189</v>
      </c>
      <c r="D93" s="3" t="s">
        <v>109</v>
      </c>
      <c r="E93" s="3" t="s">
        <v>207</v>
      </c>
      <c r="F93" s="59"/>
      <c r="G93" s="59">
        <f>'Rev-Exp'!E117</f>
        <v>0</v>
      </c>
      <c r="H93" s="59">
        <f>'Rev-Exp'!F117</f>
        <v>0</v>
      </c>
      <c r="I93" s="59">
        <f>'Rev-Exp'!G117</f>
        <v>0</v>
      </c>
      <c r="J93" s="59">
        <f>'Rev-Exp'!H117</f>
        <v>0</v>
      </c>
      <c r="K93" s="59">
        <f>'Rev-Exp'!I117</f>
        <v>0</v>
      </c>
      <c r="L93" s="59">
        <f>'Rev-Exp'!J117</f>
        <v>0</v>
      </c>
      <c r="M93" s="59">
        <f>'Rev-Exp'!K117</f>
        <v>0</v>
      </c>
      <c r="N93" s="59">
        <f>'Rev-Exp'!L117</f>
        <v>0</v>
      </c>
      <c r="O93" s="59">
        <f>'Rev-Exp'!M117</f>
        <v>0</v>
      </c>
      <c r="P93" s="59">
        <f>'Rev-Exp'!N117</f>
        <v>0</v>
      </c>
      <c r="Q93" s="59">
        <f>'Rev-Exp'!O117</f>
        <v>0</v>
      </c>
      <c r="R93" s="59">
        <f>'Rev-Exp'!P117</f>
        <v>0</v>
      </c>
      <c r="S93" s="59">
        <f>'Rev-Exp'!Q117</f>
        <v>0</v>
      </c>
      <c r="T93" s="3">
        <v>1</v>
      </c>
    </row>
    <row r="94" spans="1:20" x14ac:dyDescent="0.25">
      <c r="A94" s="3">
        <f t="shared" si="1"/>
        <v>0</v>
      </c>
      <c r="B94" s="3">
        <f t="shared" si="1"/>
        <v>18</v>
      </c>
      <c r="C94" s="3" t="s">
        <v>189</v>
      </c>
      <c r="D94" s="3" t="s">
        <v>109</v>
      </c>
      <c r="E94" s="3" t="s">
        <v>208</v>
      </c>
      <c r="F94" s="59"/>
      <c r="G94" s="59">
        <f>'Rev-Exp'!E118</f>
        <v>0</v>
      </c>
      <c r="H94" s="59">
        <f>'Rev-Exp'!F118</f>
        <v>0</v>
      </c>
      <c r="I94" s="59">
        <f>'Rev-Exp'!G118</f>
        <v>0</v>
      </c>
      <c r="J94" s="59">
        <f>'Rev-Exp'!H118</f>
        <v>0</v>
      </c>
      <c r="K94" s="59">
        <f>'Rev-Exp'!I118</f>
        <v>0</v>
      </c>
      <c r="L94" s="59">
        <f>'Rev-Exp'!J118</f>
        <v>0</v>
      </c>
      <c r="M94" s="59">
        <f>'Rev-Exp'!K118</f>
        <v>0</v>
      </c>
      <c r="N94" s="59">
        <f>'Rev-Exp'!L118</f>
        <v>0</v>
      </c>
      <c r="O94" s="59">
        <f>'Rev-Exp'!M118</f>
        <v>0</v>
      </c>
      <c r="P94" s="59">
        <f>'Rev-Exp'!N118</f>
        <v>0</v>
      </c>
      <c r="Q94" s="59">
        <f>'Rev-Exp'!O118</f>
        <v>0</v>
      </c>
      <c r="R94" s="59">
        <f>'Rev-Exp'!P118</f>
        <v>0</v>
      </c>
      <c r="S94" s="59">
        <f>'Rev-Exp'!Q118</f>
        <v>0</v>
      </c>
      <c r="T94" s="3">
        <v>1</v>
      </c>
    </row>
    <row r="95" spans="1:20" x14ac:dyDescent="0.25">
      <c r="A95" s="3">
        <f t="shared" si="1"/>
        <v>0</v>
      </c>
      <c r="B95" s="3">
        <f t="shared" si="1"/>
        <v>18</v>
      </c>
      <c r="C95" s="3" t="s">
        <v>189</v>
      </c>
      <c r="D95" s="3" t="s">
        <v>199</v>
      </c>
      <c r="E95" s="3" t="s">
        <v>210</v>
      </c>
      <c r="F95" s="60"/>
      <c r="G95" s="60">
        <f>'Rev-Exp'!E137</f>
        <v>0</v>
      </c>
      <c r="H95" s="60">
        <f>'Rev-Exp'!F137</f>
        <v>0</v>
      </c>
      <c r="I95" s="60">
        <f>'Rev-Exp'!G137</f>
        <v>0</v>
      </c>
      <c r="J95" s="60">
        <f>'Rev-Exp'!H137</f>
        <v>0</v>
      </c>
      <c r="K95" s="60">
        <f>'Rev-Exp'!I137</f>
        <v>0</v>
      </c>
      <c r="L95" s="60">
        <f>'Rev-Exp'!J137</f>
        <v>0</v>
      </c>
      <c r="M95" s="60">
        <f>'Rev-Exp'!K137</f>
        <v>0</v>
      </c>
      <c r="N95" s="60">
        <f>'Rev-Exp'!L137</f>
        <v>0</v>
      </c>
      <c r="O95" s="60">
        <f>'Rev-Exp'!M137</f>
        <v>0</v>
      </c>
      <c r="P95" s="60">
        <f>'Rev-Exp'!N137</f>
        <v>0</v>
      </c>
      <c r="Q95" s="60">
        <f>'Rev-Exp'!O137</f>
        <v>0</v>
      </c>
      <c r="R95" s="60">
        <f>'Rev-Exp'!P137</f>
        <v>0</v>
      </c>
      <c r="S95" s="60">
        <f>'Rev-Exp'!Q137</f>
        <v>0</v>
      </c>
      <c r="T95" s="3">
        <v>1</v>
      </c>
    </row>
    <row r="96" spans="1:20" x14ac:dyDescent="0.25">
      <c r="A96" s="3">
        <f t="shared" si="1"/>
        <v>0</v>
      </c>
      <c r="B96" s="3">
        <f t="shared" si="1"/>
        <v>18</v>
      </c>
      <c r="C96" s="3" t="s">
        <v>200</v>
      </c>
      <c r="D96" s="3" t="s">
        <v>201</v>
      </c>
      <c r="E96" s="3" t="s">
        <v>211</v>
      </c>
      <c r="F96" s="60"/>
      <c r="G96" s="60">
        <f>'Rev-Exp'!E144</f>
        <v>0</v>
      </c>
      <c r="H96" s="60">
        <f>'Rev-Exp'!F144</f>
        <v>0</v>
      </c>
      <c r="I96" s="60">
        <f>'Rev-Exp'!G144</f>
        <v>0</v>
      </c>
      <c r="J96" s="60">
        <f>'Rev-Exp'!H144</f>
        <v>0</v>
      </c>
      <c r="K96" s="60">
        <f>'Rev-Exp'!I144</f>
        <v>0</v>
      </c>
      <c r="L96" s="60">
        <f>'Rev-Exp'!J144</f>
        <v>0</v>
      </c>
      <c r="M96" s="60">
        <f>'Rev-Exp'!K144</f>
        <v>0</v>
      </c>
      <c r="N96" s="60">
        <f>'Rev-Exp'!L144</f>
        <v>0</v>
      </c>
      <c r="O96" s="60">
        <f>'Rev-Exp'!M144</f>
        <v>0</v>
      </c>
      <c r="P96" s="60">
        <f>'Rev-Exp'!N144</f>
        <v>0</v>
      </c>
      <c r="Q96" s="60">
        <f>'Rev-Exp'!O144</f>
        <v>0</v>
      </c>
      <c r="R96" s="60">
        <f>'Rev-Exp'!P144</f>
        <v>0</v>
      </c>
      <c r="S96" s="60">
        <f>'Rev-Exp'!Q144</f>
        <v>0</v>
      </c>
      <c r="T96" s="3">
        <v>1</v>
      </c>
    </row>
    <row r="97" spans="1:20" x14ac:dyDescent="0.25">
      <c r="A97" s="3">
        <f t="shared" si="1"/>
        <v>0</v>
      </c>
      <c r="B97" s="3">
        <f t="shared" si="1"/>
        <v>18</v>
      </c>
      <c r="C97" s="3" t="s">
        <v>200</v>
      </c>
      <c r="D97" s="3" t="s">
        <v>202</v>
      </c>
      <c r="E97" s="3" t="s">
        <v>212</v>
      </c>
      <c r="F97" s="60"/>
      <c r="G97" s="60">
        <f>'Rev-Exp'!E147</f>
        <v>0</v>
      </c>
      <c r="H97" s="60">
        <f>'Rev-Exp'!F147</f>
        <v>0</v>
      </c>
      <c r="I97" s="60">
        <f>'Rev-Exp'!G147</f>
        <v>0</v>
      </c>
      <c r="J97" s="60">
        <f>'Rev-Exp'!H147</f>
        <v>0</v>
      </c>
      <c r="K97" s="60">
        <f>'Rev-Exp'!I147</f>
        <v>0</v>
      </c>
      <c r="L97" s="60">
        <f>'Rev-Exp'!J147</f>
        <v>0</v>
      </c>
      <c r="M97" s="60">
        <f>'Rev-Exp'!K147</f>
        <v>0</v>
      </c>
      <c r="N97" s="60">
        <f>'Rev-Exp'!L147</f>
        <v>0</v>
      </c>
      <c r="O97" s="60">
        <f>'Rev-Exp'!M147</f>
        <v>0</v>
      </c>
      <c r="P97" s="60">
        <f>'Rev-Exp'!N147</f>
        <v>0</v>
      </c>
      <c r="Q97" s="60">
        <f>'Rev-Exp'!O147</f>
        <v>0</v>
      </c>
      <c r="R97" s="60">
        <f>'Rev-Exp'!P147</f>
        <v>0</v>
      </c>
      <c r="S97" s="60">
        <f>'Rev-Exp'!Q147</f>
        <v>0</v>
      </c>
      <c r="T97" s="3">
        <v>1</v>
      </c>
    </row>
    <row r="98" spans="1:20" ht="27" x14ac:dyDescent="0.25">
      <c r="A98" s="134" t="s">
        <v>136</v>
      </c>
      <c r="B98" s="134" t="s">
        <v>170</v>
      </c>
      <c r="C98" s="134" t="s">
        <v>299</v>
      </c>
      <c r="D98" s="134" t="s">
        <v>300</v>
      </c>
      <c r="E98" s="134" t="s">
        <v>301</v>
      </c>
      <c r="F98" s="134" t="s">
        <v>302</v>
      </c>
      <c r="G98" s="134" t="s">
        <v>188</v>
      </c>
    </row>
    <row r="99" spans="1:20" x14ac:dyDescent="0.25">
      <c r="A99" s="3">
        <f>A97</f>
        <v>0</v>
      </c>
      <c r="B99" s="3">
        <f>B97</f>
        <v>18</v>
      </c>
      <c r="C99" s="3" t="s">
        <v>285</v>
      </c>
      <c r="D99" s="3" t="s">
        <v>303</v>
      </c>
      <c r="E99" s="3" t="str">
        <f>'Rev-Exp'!O4</f>
        <v>Cash</v>
      </c>
      <c r="G99" s="3">
        <f>T97</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L86"/>
  <sheetViews>
    <sheetView workbookViewId="0">
      <pane xSplit="3" ySplit="2" topLeftCell="D72" activePane="bottomRight" state="frozen"/>
      <selection pane="topRight" activeCell="D1" sqref="D1"/>
      <selection pane="bottomLeft" activeCell="A3" sqref="A3"/>
      <selection pane="bottomRight" activeCell="J71" sqref="J71"/>
    </sheetView>
  </sheetViews>
  <sheetFormatPr defaultRowHeight="12.75" x14ac:dyDescent="0.2"/>
  <cols>
    <col min="5" max="5" width="10.42578125" customWidth="1"/>
    <col min="6" max="10" width="14.7109375" customWidth="1"/>
  </cols>
  <sheetData>
    <row r="1" spans="1:64" ht="13.5" x14ac:dyDescent="0.25">
      <c r="A1" s="3"/>
      <c r="B1" s="3"/>
      <c r="C1" s="3"/>
      <c r="D1" s="3"/>
      <c r="E1" s="3"/>
      <c r="F1" s="61" t="s">
        <v>213</v>
      </c>
      <c r="G1" s="62" t="s">
        <v>216</v>
      </c>
      <c r="H1" s="63" t="s">
        <v>217</v>
      </c>
      <c r="I1" s="62"/>
      <c r="J1" s="84"/>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6"/>
    </row>
    <row r="2" spans="1:64" ht="40.5" x14ac:dyDescent="0.25">
      <c r="A2" s="4" t="s">
        <v>136</v>
      </c>
      <c r="B2" s="4" t="s">
        <v>137</v>
      </c>
      <c r="C2" s="4" t="s">
        <v>138</v>
      </c>
      <c r="D2" s="4" t="s">
        <v>139</v>
      </c>
      <c r="E2" s="4" t="s">
        <v>140</v>
      </c>
      <c r="F2" s="64" t="s">
        <v>305</v>
      </c>
      <c r="G2" s="65" t="s">
        <v>214</v>
      </c>
      <c r="H2" s="66" t="s">
        <v>215</v>
      </c>
      <c r="I2" s="99" t="s">
        <v>283</v>
      </c>
      <c r="J2" s="73" t="s">
        <v>218</v>
      </c>
      <c r="K2" s="74" t="s">
        <v>219</v>
      </c>
      <c r="L2" s="74" t="s">
        <v>220</v>
      </c>
      <c r="M2" s="74" t="s">
        <v>221</v>
      </c>
      <c r="N2" s="74" t="s">
        <v>222</v>
      </c>
      <c r="O2" s="75" t="s">
        <v>223</v>
      </c>
      <c r="P2" s="75" t="s">
        <v>224</v>
      </c>
      <c r="Q2" s="75" t="s">
        <v>225</v>
      </c>
      <c r="R2" s="75" t="s">
        <v>226</v>
      </c>
      <c r="S2" s="75" t="s">
        <v>227</v>
      </c>
      <c r="T2" s="76" t="s">
        <v>228</v>
      </c>
      <c r="U2" s="76" t="s">
        <v>229</v>
      </c>
      <c r="V2" s="76" t="s">
        <v>230</v>
      </c>
      <c r="W2" s="76" t="s">
        <v>231</v>
      </c>
      <c r="X2" s="76" t="s">
        <v>232</v>
      </c>
      <c r="Y2" s="76" t="s">
        <v>233</v>
      </c>
      <c r="Z2" s="76" t="s">
        <v>234</v>
      </c>
      <c r="AA2" s="77" t="s">
        <v>235</v>
      </c>
      <c r="AB2" s="77" t="s">
        <v>236</v>
      </c>
      <c r="AC2" s="77" t="s">
        <v>237</v>
      </c>
      <c r="AD2" s="77" t="s">
        <v>238</v>
      </c>
      <c r="AE2" s="78" t="s">
        <v>239</v>
      </c>
      <c r="AF2" s="78" t="s">
        <v>240</v>
      </c>
      <c r="AG2" s="78" t="s">
        <v>241</v>
      </c>
      <c r="AH2" s="78" t="s">
        <v>242</v>
      </c>
      <c r="AI2" s="79" t="s">
        <v>243</v>
      </c>
      <c r="AJ2" s="79" t="s">
        <v>244</v>
      </c>
      <c r="AK2" s="79" t="s">
        <v>245</v>
      </c>
      <c r="AL2" s="79" t="s">
        <v>246</v>
      </c>
      <c r="AM2" s="74" t="s">
        <v>247</v>
      </c>
      <c r="AN2" s="74" t="s">
        <v>248</v>
      </c>
      <c r="AO2" s="74" t="s">
        <v>249</v>
      </c>
      <c r="AP2" s="74" t="s">
        <v>250</v>
      </c>
      <c r="AQ2" s="74" t="s">
        <v>251</v>
      </c>
      <c r="AR2" s="76" t="s">
        <v>252</v>
      </c>
      <c r="AS2" s="76" t="s">
        <v>253</v>
      </c>
      <c r="AT2" s="76" t="s">
        <v>254</v>
      </c>
      <c r="AU2" s="76" t="s">
        <v>255</v>
      </c>
      <c r="AV2" s="77" t="s">
        <v>256</v>
      </c>
      <c r="AW2" s="77" t="s">
        <v>257</v>
      </c>
      <c r="AX2" s="77" t="s">
        <v>258</v>
      </c>
      <c r="AY2" s="78" t="s">
        <v>259</v>
      </c>
      <c r="AZ2" s="78" t="s">
        <v>260</v>
      </c>
      <c r="BA2" s="78" t="s">
        <v>261</v>
      </c>
      <c r="BB2" s="78" t="s">
        <v>262</v>
      </c>
      <c r="BC2" s="78" t="s">
        <v>263</v>
      </c>
      <c r="BD2" s="75" t="s">
        <v>264</v>
      </c>
      <c r="BE2" s="75" t="s">
        <v>265</v>
      </c>
      <c r="BF2" s="75" t="s">
        <v>266</v>
      </c>
      <c r="BG2" s="75" t="s">
        <v>267</v>
      </c>
      <c r="BH2" s="75" t="s">
        <v>268</v>
      </c>
      <c r="BI2" s="75" t="s">
        <v>269</v>
      </c>
      <c r="BJ2" s="75" t="s">
        <v>270</v>
      </c>
      <c r="BK2" s="75" t="s">
        <v>271</v>
      </c>
      <c r="BL2" s="80" t="s">
        <v>272</v>
      </c>
    </row>
    <row r="3" spans="1:64" ht="13.5" x14ac:dyDescent="0.25">
      <c r="A3" s="3">
        <v>1</v>
      </c>
      <c r="B3" s="3">
        <v>1</v>
      </c>
      <c r="C3" s="3" t="s">
        <v>16</v>
      </c>
      <c r="D3" s="3" t="s">
        <v>16</v>
      </c>
      <c r="E3" s="3" t="s">
        <v>16</v>
      </c>
      <c r="F3" s="93">
        <v>5634478</v>
      </c>
      <c r="G3" s="95">
        <v>2052478</v>
      </c>
      <c r="H3" s="97" t="s">
        <v>306</v>
      </c>
      <c r="I3" s="95">
        <v>3582000</v>
      </c>
      <c r="J3" s="9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81"/>
    </row>
    <row r="4" spans="1:64" ht="13.5" x14ac:dyDescent="0.25">
      <c r="A4" s="3">
        <v>2</v>
      </c>
      <c r="B4" s="3">
        <v>1</v>
      </c>
      <c r="C4" s="3" t="s">
        <v>18</v>
      </c>
      <c r="D4" s="3" t="s">
        <v>18</v>
      </c>
      <c r="E4" s="3" t="s">
        <v>18</v>
      </c>
      <c r="F4" s="93">
        <v>609318</v>
      </c>
      <c r="G4" s="95">
        <v>159737</v>
      </c>
      <c r="H4" s="97" t="s">
        <v>306</v>
      </c>
      <c r="I4" s="95">
        <v>449581.13</v>
      </c>
      <c r="J4" s="9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81"/>
    </row>
    <row r="5" spans="1:64" ht="13.5" x14ac:dyDescent="0.25">
      <c r="A5" s="3">
        <v>3</v>
      </c>
      <c r="B5" s="3">
        <v>1</v>
      </c>
      <c r="C5" s="3" t="s">
        <v>19</v>
      </c>
      <c r="D5" s="3" t="s">
        <v>19</v>
      </c>
      <c r="E5" s="3" t="s">
        <v>19</v>
      </c>
      <c r="F5" s="93">
        <v>3390963</v>
      </c>
      <c r="G5" s="95" t="s">
        <v>306</v>
      </c>
      <c r="H5" s="97">
        <v>607643</v>
      </c>
      <c r="I5" s="95">
        <v>3998606</v>
      </c>
      <c r="J5" s="9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81"/>
    </row>
    <row r="6" spans="1:64" ht="13.5" x14ac:dyDescent="0.25">
      <c r="A6" s="3">
        <v>4</v>
      </c>
      <c r="B6" s="3">
        <v>1</v>
      </c>
      <c r="C6" s="3" t="s">
        <v>20</v>
      </c>
      <c r="D6" s="3" t="s">
        <v>20</v>
      </c>
      <c r="E6" s="3" t="s">
        <v>20</v>
      </c>
      <c r="F6" s="93">
        <v>643534</v>
      </c>
      <c r="G6" s="95" t="s">
        <v>306</v>
      </c>
      <c r="H6" s="97">
        <v>157866</v>
      </c>
      <c r="I6" s="95">
        <v>801400</v>
      </c>
      <c r="J6" s="9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81"/>
    </row>
    <row r="7" spans="1:64" ht="13.5" x14ac:dyDescent="0.25">
      <c r="A7" s="3">
        <v>5</v>
      </c>
      <c r="B7" s="3">
        <v>1</v>
      </c>
      <c r="C7" s="3" t="s">
        <v>21</v>
      </c>
      <c r="D7" s="3" t="s">
        <v>21</v>
      </c>
      <c r="E7" s="3" t="s">
        <v>21</v>
      </c>
      <c r="F7" s="93">
        <v>11115588</v>
      </c>
      <c r="G7" s="95">
        <v>2765588</v>
      </c>
      <c r="H7" s="97" t="s">
        <v>306</v>
      </c>
      <c r="I7" s="95">
        <v>8350000</v>
      </c>
      <c r="J7" s="9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81"/>
    </row>
    <row r="8" spans="1:64" ht="13.5" x14ac:dyDescent="0.25">
      <c r="A8" s="3">
        <v>6</v>
      </c>
      <c r="B8" s="3">
        <v>1</v>
      </c>
      <c r="C8" s="3" t="s">
        <v>22</v>
      </c>
      <c r="D8" s="3" t="s">
        <v>22</v>
      </c>
      <c r="E8" s="3" t="s">
        <v>22</v>
      </c>
      <c r="F8" s="93">
        <v>36705664</v>
      </c>
      <c r="G8" s="95">
        <v>1498801</v>
      </c>
      <c r="H8" s="97" t="s">
        <v>306</v>
      </c>
      <c r="I8" s="95">
        <v>35206863</v>
      </c>
      <c r="J8" s="9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81"/>
    </row>
    <row r="9" spans="1:64" ht="13.5" x14ac:dyDescent="0.25">
      <c r="A9" s="3">
        <v>7</v>
      </c>
      <c r="B9" s="3">
        <v>1</v>
      </c>
      <c r="C9" s="3" t="s">
        <v>23</v>
      </c>
      <c r="D9" s="3" t="s">
        <v>23</v>
      </c>
      <c r="E9" s="3" t="s">
        <v>23</v>
      </c>
      <c r="F9" s="93">
        <v>406693</v>
      </c>
      <c r="G9" s="95">
        <v>238093</v>
      </c>
      <c r="H9" s="97" t="s">
        <v>306</v>
      </c>
      <c r="I9" s="95">
        <v>168600</v>
      </c>
      <c r="J9" s="9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81"/>
    </row>
    <row r="10" spans="1:64" ht="13.5" x14ac:dyDescent="0.25">
      <c r="A10" s="3">
        <v>8</v>
      </c>
      <c r="B10" s="3">
        <v>1</v>
      </c>
      <c r="C10" s="3" t="s">
        <v>24</v>
      </c>
      <c r="D10" s="3" t="s">
        <v>24</v>
      </c>
      <c r="E10" s="3" t="s">
        <v>24</v>
      </c>
      <c r="F10" s="93">
        <v>3284698</v>
      </c>
      <c r="G10" s="95">
        <v>179330</v>
      </c>
      <c r="H10" s="97" t="s">
        <v>306</v>
      </c>
      <c r="I10" s="95">
        <v>3105368</v>
      </c>
      <c r="J10" s="9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81"/>
    </row>
    <row r="11" spans="1:64" ht="13.5" x14ac:dyDescent="0.25">
      <c r="A11" s="3">
        <v>9</v>
      </c>
      <c r="B11" s="3">
        <v>1</v>
      </c>
      <c r="C11" s="3" t="s">
        <v>25</v>
      </c>
      <c r="D11" s="3" t="s">
        <v>25</v>
      </c>
      <c r="E11" s="3" t="s">
        <v>25</v>
      </c>
      <c r="F11" s="93">
        <v>2191658</v>
      </c>
      <c r="G11" s="95">
        <v>7540</v>
      </c>
      <c r="H11" s="97" t="s">
        <v>306</v>
      </c>
      <c r="I11" s="95">
        <v>2184118</v>
      </c>
      <c r="J11" s="9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81"/>
    </row>
    <row r="12" spans="1:64" ht="13.5" x14ac:dyDescent="0.25">
      <c r="A12" s="3">
        <v>10</v>
      </c>
      <c r="B12" s="3">
        <v>1</v>
      </c>
      <c r="C12" s="3" t="s">
        <v>26</v>
      </c>
      <c r="D12" s="3" t="s">
        <v>26</v>
      </c>
      <c r="E12" s="3" t="s">
        <v>26</v>
      </c>
      <c r="F12" s="93">
        <v>3171152</v>
      </c>
      <c r="G12" s="95">
        <v>98652</v>
      </c>
      <c r="H12" s="97" t="s">
        <v>306</v>
      </c>
      <c r="I12" s="95">
        <v>3072500</v>
      </c>
      <c r="J12" s="9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81"/>
    </row>
    <row r="13" spans="1:64" ht="13.5" x14ac:dyDescent="0.25">
      <c r="A13" s="3">
        <v>11</v>
      </c>
      <c r="B13" s="3">
        <v>1</v>
      </c>
      <c r="C13" s="3" t="s">
        <v>27</v>
      </c>
      <c r="D13" s="3" t="s">
        <v>27</v>
      </c>
      <c r="E13" s="3" t="s">
        <v>27</v>
      </c>
      <c r="F13" s="93">
        <v>6187449</v>
      </c>
      <c r="G13" s="95" t="s">
        <v>306</v>
      </c>
      <c r="H13" s="97">
        <v>35810</v>
      </c>
      <c r="I13" s="95">
        <v>6223259</v>
      </c>
      <c r="J13" s="9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81"/>
    </row>
    <row r="14" spans="1:64" ht="13.5" x14ac:dyDescent="0.25">
      <c r="A14" s="3">
        <v>12</v>
      </c>
      <c r="B14" s="3">
        <v>1</v>
      </c>
      <c r="C14" s="3" t="s">
        <v>28</v>
      </c>
      <c r="D14" s="3" t="s">
        <v>28</v>
      </c>
      <c r="E14" s="3" t="s">
        <v>28</v>
      </c>
      <c r="F14" s="93">
        <v>1408086</v>
      </c>
      <c r="G14" s="95">
        <v>48090</v>
      </c>
      <c r="H14" s="97" t="s">
        <v>306</v>
      </c>
      <c r="I14" s="95">
        <v>1359996</v>
      </c>
      <c r="J14" s="9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81"/>
    </row>
    <row r="15" spans="1:64" ht="13.5" x14ac:dyDescent="0.25">
      <c r="A15" s="3">
        <v>14</v>
      </c>
      <c r="B15" s="3">
        <v>1</v>
      </c>
      <c r="C15" s="3" t="s">
        <v>30</v>
      </c>
      <c r="D15" s="3" t="s">
        <v>30</v>
      </c>
      <c r="E15" s="3" t="s">
        <v>30</v>
      </c>
      <c r="F15" s="93">
        <v>727070</v>
      </c>
      <c r="G15" s="95">
        <v>244720</v>
      </c>
      <c r="H15" s="97" t="s">
        <v>306</v>
      </c>
      <c r="I15" s="95">
        <v>482350</v>
      </c>
      <c r="J15" s="9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81"/>
    </row>
    <row r="16" spans="1:64" ht="13.5" x14ac:dyDescent="0.25">
      <c r="A16" s="3">
        <v>15</v>
      </c>
      <c r="B16" s="3">
        <v>1</v>
      </c>
      <c r="C16" s="3" t="s">
        <v>31</v>
      </c>
      <c r="D16" s="3" t="s">
        <v>31</v>
      </c>
      <c r="E16" s="3" t="s">
        <v>31</v>
      </c>
      <c r="F16" s="93">
        <v>441673</v>
      </c>
      <c r="G16" s="95">
        <v>186148</v>
      </c>
      <c r="H16" s="97" t="s">
        <v>306</v>
      </c>
      <c r="I16" s="95">
        <v>255525</v>
      </c>
      <c r="J16" s="9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81"/>
    </row>
    <row r="17" spans="1:64" ht="13.5" x14ac:dyDescent="0.25">
      <c r="A17" s="3">
        <v>16</v>
      </c>
      <c r="B17" s="3">
        <v>1</v>
      </c>
      <c r="C17" s="3" t="s">
        <v>32</v>
      </c>
      <c r="D17" s="3" t="s">
        <v>32</v>
      </c>
      <c r="E17" s="3" t="s">
        <v>32</v>
      </c>
      <c r="F17" s="93">
        <v>17588394</v>
      </c>
      <c r="G17" s="95">
        <v>324114</v>
      </c>
      <c r="H17" s="97" t="s">
        <v>306</v>
      </c>
      <c r="I17" s="95">
        <v>17264280</v>
      </c>
      <c r="J17" s="9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81"/>
    </row>
    <row r="18" spans="1:64" ht="13.5" x14ac:dyDescent="0.25">
      <c r="A18" s="3">
        <v>17</v>
      </c>
      <c r="B18" s="3">
        <v>1</v>
      </c>
      <c r="C18" s="3" t="s">
        <v>33</v>
      </c>
      <c r="D18" s="3" t="s">
        <v>33</v>
      </c>
      <c r="E18" s="3" t="s">
        <v>33</v>
      </c>
      <c r="F18" s="93">
        <v>6244314</v>
      </c>
      <c r="G18" s="95" t="s">
        <v>306</v>
      </c>
      <c r="H18" s="97">
        <v>155686</v>
      </c>
      <c r="I18" s="95">
        <v>6400000</v>
      </c>
      <c r="J18" s="9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81"/>
    </row>
    <row r="19" spans="1:64" ht="13.5" x14ac:dyDescent="0.25">
      <c r="A19" s="3">
        <v>18</v>
      </c>
      <c r="B19" s="3">
        <v>1</v>
      </c>
      <c r="C19" s="3" t="s">
        <v>34</v>
      </c>
      <c r="D19" s="3" t="s">
        <v>34</v>
      </c>
      <c r="E19" s="3" t="s">
        <v>34</v>
      </c>
      <c r="F19" s="93">
        <v>1595211</v>
      </c>
      <c r="G19" s="95">
        <v>186068</v>
      </c>
      <c r="H19" s="97" t="s">
        <v>306</v>
      </c>
      <c r="I19" s="95">
        <v>1409143</v>
      </c>
      <c r="J19" s="9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81"/>
    </row>
    <row r="20" spans="1:64" ht="13.5" x14ac:dyDescent="0.25">
      <c r="A20" s="3">
        <v>19</v>
      </c>
      <c r="B20" s="3">
        <v>1</v>
      </c>
      <c r="C20" s="3" t="s">
        <v>35</v>
      </c>
      <c r="D20" s="3" t="s">
        <v>35</v>
      </c>
      <c r="E20" s="3" t="s">
        <v>35</v>
      </c>
      <c r="F20" s="93">
        <v>592227</v>
      </c>
      <c r="G20" s="95">
        <v>409707</v>
      </c>
      <c r="H20" s="97" t="s">
        <v>306</v>
      </c>
      <c r="I20" s="95">
        <v>182520</v>
      </c>
      <c r="J20" s="9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81"/>
    </row>
    <row r="21" spans="1:64" ht="13.5" x14ac:dyDescent="0.25">
      <c r="A21" s="3">
        <v>20</v>
      </c>
      <c r="B21" s="3">
        <v>1</v>
      </c>
      <c r="C21" s="3" t="s">
        <v>36</v>
      </c>
      <c r="D21" s="3" t="s">
        <v>36</v>
      </c>
      <c r="E21" s="3" t="s">
        <v>36</v>
      </c>
      <c r="F21" s="93">
        <v>1059586</v>
      </c>
      <c r="G21" s="95">
        <v>290614</v>
      </c>
      <c r="H21" s="97" t="s">
        <v>306</v>
      </c>
      <c r="I21" s="95">
        <v>768972</v>
      </c>
      <c r="J21" s="9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81"/>
    </row>
    <row r="22" spans="1:64" ht="13.5" x14ac:dyDescent="0.25">
      <c r="A22" s="3">
        <v>21</v>
      </c>
      <c r="B22" s="3">
        <v>1</v>
      </c>
      <c r="C22" s="3" t="s">
        <v>37</v>
      </c>
      <c r="D22" s="3" t="s">
        <v>37</v>
      </c>
      <c r="E22" s="3" t="s">
        <v>37</v>
      </c>
      <c r="F22" s="93">
        <v>489197</v>
      </c>
      <c r="G22" s="95">
        <v>298301</v>
      </c>
      <c r="H22" s="97" t="s">
        <v>306</v>
      </c>
      <c r="I22" s="95">
        <v>190896</v>
      </c>
      <c r="J22" s="9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81"/>
    </row>
    <row r="23" spans="1:64" ht="13.5" x14ac:dyDescent="0.25">
      <c r="A23" s="3">
        <v>22</v>
      </c>
      <c r="B23" s="3">
        <v>1</v>
      </c>
      <c r="C23" s="3" t="s">
        <v>38</v>
      </c>
      <c r="D23" s="3" t="s">
        <v>38</v>
      </c>
      <c r="E23" s="3" t="s">
        <v>38</v>
      </c>
      <c r="F23" s="93">
        <v>482017</v>
      </c>
      <c r="G23" s="95">
        <v>81643</v>
      </c>
      <c r="H23" s="97" t="s">
        <v>306</v>
      </c>
      <c r="I23" s="95">
        <v>400374</v>
      </c>
      <c r="J23" s="9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81"/>
    </row>
    <row r="24" spans="1:64" ht="13.5" x14ac:dyDescent="0.25">
      <c r="A24" s="3">
        <v>23</v>
      </c>
      <c r="B24" s="3">
        <v>1</v>
      </c>
      <c r="C24" s="3" t="s">
        <v>39</v>
      </c>
      <c r="D24" s="3" t="s">
        <v>39</v>
      </c>
      <c r="E24" s="3" t="s">
        <v>39</v>
      </c>
      <c r="F24" s="93">
        <v>448173</v>
      </c>
      <c r="G24" s="95">
        <v>232366</v>
      </c>
      <c r="H24" s="97" t="s">
        <v>306</v>
      </c>
      <c r="I24" s="95">
        <v>215807</v>
      </c>
      <c r="J24" s="9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81"/>
    </row>
    <row r="25" spans="1:64" ht="13.5" x14ac:dyDescent="0.25">
      <c r="A25" s="3">
        <v>24</v>
      </c>
      <c r="B25" s="3">
        <v>1</v>
      </c>
      <c r="C25" s="3" t="s">
        <v>40</v>
      </c>
      <c r="D25" s="3" t="s">
        <v>40</v>
      </c>
      <c r="E25" s="3" t="s">
        <v>40</v>
      </c>
      <c r="F25" s="93">
        <v>432807</v>
      </c>
      <c r="G25" s="95">
        <v>108757</v>
      </c>
      <c r="H25" s="97" t="s">
        <v>306</v>
      </c>
      <c r="I25" s="95">
        <v>324050</v>
      </c>
      <c r="J25" s="9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81"/>
    </row>
    <row r="26" spans="1:64" ht="13.5" x14ac:dyDescent="0.25">
      <c r="A26" s="3">
        <v>25</v>
      </c>
      <c r="B26" s="3">
        <v>1</v>
      </c>
      <c r="C26" s="3" t="s">
        <v>41</v>
      </c>
      <c r="D26" s="3" t="s">
        <v>41</v>
      </c>
      <c r="E26" s="3" t="s">
        <v>41</v>
      </c>
      <c r="F26" s="93">
        <v>770566</v>
      </c>
      <c r="G26" s="95">
        <v>243237</v>
      </c>
      <c r="H26" s="97" t="s">
        <v>306</v>
      </c>
      <c r="I26" s="95">
        <v>527328.87</v>
      </c>
      <c r="J26" s="9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81"/>
    </row>
    <row r="27" spans="1:64" ht="13.5" x14ac:dyDescent="0.25">
      <c r="A27" s="3">
        <v>26</v>
      </c>
      <c r="B27" s="3">
        <v>1</v>
      </c>
      <c r="C27" s="3" t="s">
        <v>42</v>
      </c>
      <c r="D27" s="3" t="s">
        <v>42</v>
      </c>
      <c r="E27" s="3" t="s">
        <v>42</v>
      </c>
      <c r="F27" s="93">
        <v>987157</v>
      </c>
      <c r="G27" s="95">
        <v>36357</v>
      </c>
      <c r="H27" s="97" t="s">
        <v>306</v>
      </c>
      <c r="I27" s="95">
        <v>950800</v>
      </c>
      <c r="J27" s="9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81"/>
    </row>
    <row r="28" spans="1:64" ht="13.5" x14ac:dyDescent="0.25">
      <c r="A28" s="3">
        <v>27</v>
      </c>
      <c r="B28" s="3">
        <v>1</v>
      </c>
      <c r="C28" s="3" t="s">
        <v>43</v>
      </c>
      <c r="D28" s="3" t="s">
        <v>43</v>
      </c>
      <c r="E28" s="3" t="s">
        <v>43</v>
      </c>
      <c r="F28" s="93">
        <v>3209853</v>
      </c>
      <c r="G28" s="95" t="s">
        <v>306</v>
      </c>
      <c r="H28" s="97">
        <v>729300</v>
      </c>
      <c r="I28" s="95">
        <v>3939153</v>
      </c>
      <c r="J28" s="9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81"/>
    </row>
    <row r="29" spans="1:64" ht="13.5" x14ac:dyDescent="0.25">
      <c r="A29" s="3">
        <v>28</v>
      </c>
      <c r="B29" s="3">
        <v>1</v>
      </c>
      <c r="C29" s="3" t="s">
        <v>44</v>
      </c>
      <c r="D29" s="3" t="s">
        <v>44</v>
      </c>
      <c r="E29" s="3" t="s">
        <v>44</v>
      </c>
      <c r="F29" s="93">
        <v>1686635</v>
      </c>
      <c r="G29" s="95">
        <v>134820</v>
      </c>
      <c r="H29" s="97" t="s">
        <v>306</v>
      </c>
      <c r="I29" s="95">
        <v>1551815</v>
      </c>
      <c r="J29" s="9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81"/>
    </row>
    <row r="30" spans="1:64" ht="13.5" x14ac:dyDescent="0.25">
      <c r="A30" s="3">
        <v>29</v>
      </c>
      <c r="B30" s="3">
        <v>1</v>
      </c>
      <c r="C30" s="3" t="s">
        <v>45</v>
      </c>
      <c r="D30" s="3" t="s">
        <v>45</v>
      </c>
      <c r="E30" s="3" t="s">
        <v>45</v>
      </c>
      <c r="F30" s="93">
        <v>28055057</v>
      </c>
      <c r="G30" s="95">
        <v>777957</v>
      </c>
      <c r="H30" s="97" t="s">
        <v>306</v>
      </c>
      <c r="I30" s="95">
        <v>27277100</v>
      </c>
      <c r="J30" s="9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81"/>
    </row>
    <row r="31" spans="1:64" ht="13.5" x14ac:dyDescent="0.25">
      <c r="A31" s="3">
        <v>30</v>
      </c>
      <c r="B31" s="3">
        <v>1</v>
      </c>
      <c r="C31" s="3" t="s">
        <v>46</v>
      </c>
      <c r="D31" s="3" t="s">
        <v>46</v>
      </c>
      <c r="E31" s="3" t="s">
        <v>46</v>
      </c>
      <c r="F31" s="93">
        <v>567484</v>
      </c>
      <c r="G31" s="95">
        <v>58176</v>
      </c>
      <c r="H31" s="97" t="s">
        <v>306</v>
      </c>
      <c r="I31" s="95">
        <v>509308</v>
      </c>
      <c r="J31" s="9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81"/>
    </row>
    <row r="32" spans="1:64" ht="13.5" x14ac:dyDescent="0.25">
      <c r="A32" s="3">
        <v>31</v>
      </c>
      <c r="B32" s="3">
        <v>1</v>
      </c>
      <c r="C32" s="3" t="s">
        <v>47</v>
      </c>
      <c r="D32" s="3" t="s">
        <v>47</v>
      </c>
      <c r="E32" s="3" t="s">
        <v>47</v>
      </c>
      <c r="F32" s="93">
        <v>2839503</v>
      </c>
      <c r="G32" s="95" t="s">
        <v>306</v>
      </c>
      <c r="H32" s="97">
        <v>76929</v>
      </c>
      <c r="I32" s="95">
        <v>2916432</v>
      </c>
      <c r="J32" s="9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81"/>
    </row>
    <row r="33" spans="1:64" ht="13.5" x14ac:dyDescent="0.25">
      <c r="A33" s="3">
        <v>32</v>
      </c>
      <c r="B33" s="3">
        <v>1</v>
      </c>
      <c r="C33" s="3" t="s">
        <v>48</v>
      </c>
      <c r="D33" s="3" t="s">
        <v>48</v>
      </c>
      <c r="E33" s="3" t="s">
        <v>48</v>
      </c>
      <c r="F33" s="93">
        <v>995231</v>
      </c>
      <c r="G33" s="95">
        <v>135231</v>
      </c>
      <c r="H33" s="97" t="s">
        <v>306</v>
      </c>
      <c r="I33" s="95">
        <v>860000</v>
      </c>
      <c r="J33" s="9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81"/>
    </row>
    <row r="34" spans="1:64" ht="13.5" x14ac:dyDescent="0.25">
      <c r="A34" s="3">
        <v>33</v>
      </c>
      <c r="B34" s="3">
        <v>1</v>
      </c>
      <c r="C34" s="3" t="s">
        <v>49</v>
      </c>
      <c r="D34" s="3" t="s">
        <v>49</v>
      </c>
      <c r="E34" s="3" t="s">
        <v>49</v>
      </c>
      <c r="F34" s="93">
        <v>399371</v>
      </c>
      <c r="G34" s="95">
        <v>42299</v>
      </c>
      <c r="H34" s="97" t="s">
        <v>306</v>
      </c>
      <c r="I34" s="95">
        <v>357072</v>
      </c>
      <c r="J34" s="9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81"/>
    </row>
    <row r="35" spans="1:64" ht="13.5" x14ac:dyDescent="0.25">
      <c r="A35" s="3">
        <v>34</v>
      </c>
      <c r="B35" s="3">
        <v>1</v>
      </c>
      <c r="C35" s="3" t="s">
        <v>50</v>
      </c>
      <c r="D35" s="3" t="s">
        <v>50</v>
      </c>
      <c r="E35" s="3" t="s">
        <v>50</v>
      </c>
      <c r="F35" s="93">
        <v>270644</v>
      </c>
      <c r="G35" s="95">
        <v>171694</v>
      </c>
      <c r="H35" s="97" t="s">
        <v>306</v>
      </c>
      <c r="I35" s="95">
        <v>98950</v>
      </c>
      <c r="J35" s="9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81"/>
    </row>
    <row r="36" spans="1:64" ht="13.5" x14ac:dyDescent="0.25">
      <c r="A36" s="3">
        <v>35</v>
      </c>
      <c r="B36" s="3">
        <v>1</v>
      </c>
      <c r="C36" s="3" t="s">
        <v>51</v>
      </c>
      <c r="D36" s="3" t="s">
        <v>51</v>
      </c>
      <c r="E36" s="3" t="s">
        <v>51</v>
      </c>
      <c r="F36" s="93">
        <v>5407078</v>
      </c>
      <c r="G36" s="95" t="s">
        <v>306</v>
      </c>
      <c r="H36" s="97">
        <v>193722</v>
      </c>
      <c r="I36" s="95">
        <v>5600800</v>
      </c>
      <c r="J36" s="9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81"/>
    </row>
    <row r="37" spans="1:64" ht="13.5" x14ac:dyDescent="0.25">
      <c r="A37" s="3">
        <v>36</v>
      </c>
      <c r="B37" s="3">
        <v>1</v>
      </c>
      <c r="C37" s="3" t="s">
        <v>52</v>
      </c>
      <c r="D37" s="3" t="s">
        <v>52</v>
      </c>
      <c r="E37" s="3" t="s">
        <v>52</v>
      </c>
      <c r="F37" s="93">
        <v>10911289</v>
      </c>
      <c r="G37" s="95" t="s">
        <v>306</v>
      </c>
      <c r="H37" s="97">
        <v>1062809</v>
      </c>
      <c r="I37" s="95">
        <v>11974098</v>
      </c>
      <c r="J37" s="9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81"/>
    </row>
    <row r="38" spans="1:64" ht="13.5" x14ac:dyDescent="0.25">
      <c r="A38" s="3">
        <v>37</v>
      </c>
      <c r="B38" s="3">
        <v>1</v>
      </c>
      <c r="C38" s="3" t="s">
        <v>53</v>
      </c>
      <c r="D38" s="3" t="s">
        <v>53</v>
      </c>
      <c r="E38" s="3" t="s">
        <v>53</v>
      </c>
      <c r="F38" s="93">
        <v>5472079</v>
      </c>
      <c r="G38" s="95">
        <v>142081</v>
      </c>
      <c r="H38" s="97" t="s">
        <v>306</v>
      </c>
      <c r="I38" s="95">
        <v>5329998</v>
      </c>
      <c r="J38" s="9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81"/>
    </row>
    <row r="39" spans="1:64" ht="13.5" x14ac:dyDescent="0.25">
      <c r="A39" s="3">
        <v>38</v>
      </c>
      <c r="B39" s="3">
        <v>1</v>
      </c>
      <c r="C39" s="3" t="s">
        <v>54</v>
      </c>
      <c r="D39" s="3" t="s">
        <v>54</v>
      </c>
      <c r="E39" s="3" t="s">
        <v>54</v>
      </c>
      <c r="F39" s="93">
        <v>870756</v>
      </c>
      <c r="G39" s="95">
        <v>387056</v>
      </c>
      <c r="H39" s="97" t="s">
        <v>306</v>
      </c>
      <c r="I39" s="95">
        <v>483700</v>
      </c>
      <c r="J39" s="9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81"/>
    </row>
    <row r="40" spans="1:64" ht="13.5" x14ac:dyDescent="0.25">
      <c r="A40" s="3">
        <v>39</v>
      </c>
      <c r="B40" s="3">
        <v>1</v>
      </c>
      <c r="C40" s="3" t="s">
        <v>55</v>
      </c>
      <c r="D40" s="3" t="s">
        <v>55</v>
      </c>
      <c r="E40" s="3" t="s">
        <v>55</v>
      </c>
      <c r="F40" s="93">
        <v>275350</v>
      </c>
      <c r="G40" s="95">
        <v>151547</v>
      </c>
      <c r="H40" s="97" t="s">
        <v>306</v>
      </c>
      <c r="I40" s="95">
        <v>123803</v>
      </c>
      <c r="J40" s="9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81"/>
    </row>
    <row r="41" spans="1:64" ht="13.5" x14ac:dyDescent="0.25">
      <c r="A41" s="3">
        <v>40</v>
      </c>
      <c r="B41" s="3">
        <v>1</v>
      </c>
      <c r="C41" s="3" t="s">
        <v>56</v>
      </c>
      <c r="D41" s="3" t="s">
        <v>56</v>
      </c>
      <c r="E41" s="3" t="s">
        <v>56</v>
      </c>
      <c r="F41" s="93">
        <v>510301</v>
      </c>
      <c r="G41" s="95" t="s">
        <v>306</v>
      </c>
      <c r="H41" s="97">
        <v>14627</v>
      </c>
      <c r="I41" s="95">
        <v>524928</v>
      </c>
      <c r="J41" s="9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81"/>
    </row>
    <row r="42" spans="1:64" ht="13.5" x14ac:dyDescent="0.25">
      <c r="A42" s="3">
        <v>41</v>
      </c>
      <c r="B42" s="3">
        <v>1</v>
      </c>
      <c r="C42" s="3" t="s">
        <v>57</v>
      </c>
      <c r="D42" s="3" t="s">
        <v>57</v>
      </c>
      <c r="E42" s="3" t="s">
        <v>57</v>
      </c>
      <c r="F42" s="93">
        <v>5738374</v>
      </c>
      <c r="G42" s="95">
        <v>712593</v>
      </c>
      <c r="H42" s="97" t="s">
        <v>306</v>
      </c>
      <c r="I42" s="95">
        <v>5025781</v>
      </c>
      <c r="J42" s="9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81"/>
    </row>
    <row r="43" spans="1:64" ht="13.5" x14ac:dyDescent="0.25">
      <c r="A43" s="3">
        <v>42</v>
      </c>
      <c r="B43" s="3">
        <v>1</v>
      </c>
      <c r="C43" s="3" t="s">
        <v>58</v>
      </c>
      <c r="D43" s="3" t="s">
        <v>58</v>
      </c>
      <c r="E43" s="3" t="s">
        <v>58</v>
      </c>
      <c r="F43" s="93">
        <v>6033563</v>
      </c>
      <c r="G43" s="95">
        <v>401906</v>
      </c>
      <c r="H43" s="97" t="s">
        <v>306</v>
      </c>
      <c r="I43" s="95">
        <v>5631657</v>
      </c>
      <c r="J43" s="9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81"/>
    </row>
    <row r="44" spans="1:64" ht="13.5" x14ac:dyDescent="0.25">
      <c r="A44" s="3">
        <v>43</v>
      </c>
      <c r="B44" s="3">
        <v>1</v>
      </c>
      <c r="C44" s="3" t="s">
        <v>59</v>
      </c>
      <c r="D44" s="3" t="s">
        <v>59</v>
      </c>
      <c r="E44" s="3" t="s">
        <v>59</v>
      </c>
      <c r="F44" s="93">
        <v>3196230</v>
      </c>
      <c r="G44" s="95" t="s">
        <v>306</v>
      </c>
      <c r="H44" s="97">
        <v>192048</v>
      </c>
      <c r="I44" s="95">
        <v>3388277.9</v>
      </c>
      <c r="J44" s="9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81"/>
    </row>
    <row r="45" spans="1:64" ht="13.5" x14ac:dyDescent="0.25">
      <c r="A45" s="3">
        <v>13</v>
      </c>
      <c r="B45" s="3">
        <v>1</v>
      </c>
      <c r="C45" s="3" t="s">
        <v>29</v>
      </c>
      <c r="D45" s="3" t="s">
        <v>141</v>
      </c>
      <c r="E45" s="3" t="s">
        <v>141</v>
      </c>
      <c r="F45" s="93">
        <v>67696403</v>
      </c>
      <c r="G45" s="95">
        <v>2795103</v>
      </c>
      <c r="H45" s="97" t="s">
        <v>306</v>
      </c>
      <c r="I45" s="95">
        <v>64901300</v>
      </c>
      <c r="J45" s="9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81"/>
    </row>
    <row r="46" spans="1:64" ht="13.5" x14ac:dyDescent="0.25">
      <c r="A46" s="3">
        <v>44</v>
      </c>
      <c r="B46" s="3">
        <v>1</v>
      </c>
      <c r="C46" s="3" t="s">
        <v>60</v>
      </c>
      <c r="D46" s="3" t="s">
        <v>60</v>
      </c>
      <c r="E46" s="3" t="s">
        <v>60</v>
      </c>
      <c r="F46" s="93">
        <v>3282275</v>
      </c>
      <c r="G46" s="95">
        <v>919211</v>
      </c>
      <c r="H46" s="97" t="s">
        <v>306</v>
      </c>
      <c r="I46" s="95">
        <v>2363063.85</v>
      </c>
      <c r="J46" s="9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81"/>
    </row>
    <row r="47" spans="1:64" ht="13.5" x14ac:dyDescent="0.25">
      <c r="A47" s="3">
        <v>45</v>
      </c>
      <c r="B47" s="3">
        <v>1</v>
      </c>
      <c r="C47" s="3" t="s">
        <v>61</v>
      </c>
      <c r="D47" s="3" t="s">
        <v>61</v>
      </c>
      <c r="E47" s="3" t="s">
        <v>61</v>
      </c>
      <c r="F47" s="93">
        <v>1430675</v>
      </c>
      <c r="G47" s="95">
        <v>63982</v>
      </c>
      <c r="H47" s="97" t="s">
        <v>306</v>
      </c>
      <c r="I47" s="95">
        <v>1366693</v>
      </c>
      <c r="J47" s="9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81"/>
    </row>
    <row r="48" spans="1:64" ht="13.5" x14ac:dyDescent="0.25">
      <c r="A48" s="3">
        <v>46</v>
      </c>
      <c r="B48" s="3">
        <v>1</v>
      </c>
      <c r="C48" s="3" t="s">
        <v>62</v>
      </c>
      <c r="D48" s="3" t="s">
        <v>62</v>
      </c>
      <c r="E48" s="3" t="s">
        <v>62</v>
      </c>
      <c r="F48" s="93">
        <v>3402079</v>
      </c>
      <c r="G48" s="95" t="s">
        <v>306</v>
      </c>
      <c r="H48" s="97">
        <v>384328</v>
      </c>
      <c r="I48" s="95">
        <v>3786407</v>
      </c>
      <c r="J48" s="9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81"/>
    </row>
    <row r="49" spans="1:64" ht="13.5" x14ac:dyDescent="0.25">
      <c r="A49" s="3">
        <v>47</v>
      </c>
      <c r="B49" s="3">
        <v>1</v>
      </c>
      <c r="C49" s="3" t="s">
        <v>63</v>
      </c>
      <c r="D49" s="3" t="s">
        <v>63</v>
      </c>
      <c r="E49" s="3" t="s">
        <v>63</v>
      </c>
      <c r="F49" s="93">
        <v>1187722</v>
      </c>
      <c r="G49" s="95">
        <v>413417</v>
      </c>
      <c r="H49" s="97" t="s">
        <v>306</v>
      </c>
      <c r="I49" s="95">
        <v>774305</v>
      </c>
      <c r="J49" s="9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81"/>
    </row>
    <row r="50" spans="1:64" ht="13.5" x14ac:dyDescent="0.25">
      <c r="A50" s="3">
        <v>48</v>
      </c>
      <c r="B50" s="3">
        <v>1</v>
      </c>
      <c r="C50" s="3" t="s">
        <v>64</v>
      </c>
      <c r="D50" s="3" t="s">
        <v>64</v>
      </c>
      <c r="E50" s="3" t="s">
        <v>64</v>
      </c>
      <c r="F50" s="93">
        <v>27006971</v>
      </c>
      <c r="G50" s="95" t="s">
        <v>306</v>
      </c>
      <c r="H50" s="97">
        <v>5893029</v>
      </c>
      <c r="I50" s="95">
        <v>32900000</v>
      </c>
      <c r="J50" s="9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81"/>
    </row>
    <row r="51" spans="1:64" ht="13.5" x14ac:dyDescent="0.25">
      <c r="A51" s="3">
        <v>49</v>
      </c>
      <c r="B51" s="3">
        <v>1</v>
      </c>
      <c r="C51" s="3" t="s">
        <v>65</v>
      </c>
      <c r="D51" s="3" t="s">
        <v>65</v>
      </c>
      <c r="E51" s="3" t="s">
        <v>65</v>
      </c>
      <c r="F51" s="93">
        <v>6535519</v>
      </c>
      <c r="G51" s="95" t="s">
        <v>306</v>
      </c>
      <c r="H51" s="97">
        <v>1581481</v>
      </c>
      <c r="I51" s="95">
        <v>8117000</v>
      </c>
      <c r="J51" s="9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81"/>
    </row>
    <row r="52" spans="1:64" ht="13.5" x14ac:dyDescent="0.25">
      <c r="A52" s="3">
        <v>50</v>
      </c>
      <c r="B52" s="3">
        <v>1</v>
      </c>
      <c r="C52" s="3" t="s">
        <v>66</v>
      </c>
      <c r="D52" s="3" t="s">
        <v>66</v>
      </c>
      <c r="E52" s="3" t="s">
        <v>66</v>
      </c>
      <c r="F52" s="93">
        <v>28822358</v>
      </c>
      <c r="G52" s="95">
        <v>1441995</v>
      </c>
      <c r="H52" s="97" t="s">
        <v>306</v>
      </c>
      <c r="I52" s="95">
        <v>27380362.780000001</v>
      </c>
      <c r="J52" s="9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81"/>
    </row>
    <row r="53" spans="1:64" ht="13.5" x14ac:dyDescent="0.25">
      <c r="A53" s="3">
        <v>51</v>
      </c>
      <c r="B53" s="3">
        <v>1</v>
      </c>
      <c r="C53" s="3" t="s">
        <v>67</v>
      </c>
      <c r="D53" s="3" t="s">
        <v>67</v>
      </c>
      <c r="E53" s="3" t="s">
        <v>67</v>
      </c>
      <c r="F53" s="93">
        <v>10434730</v>
      </c>
      <c r="G53" s="95">
        <v>2792507</v>
      </c>
      <c r="H53" s="97" t="s">
        <v>306</v>
      </c>
      <c r="I53" s="95">
        <v>7642223</v>
      </c>
      <c r="J53" s="9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81"/>
    </row>
    <row r="54" spans="1:64" ht="13.5" x14ac:dyDescent="0.25">
      <c r="A54" s="3">
        <v>52</v>
      </c>
      <c r="B54" s="3">
        <v>1</v>
      </c>
      <c r="C54" s="3" t="s">
        <v>68</v>
      </c>
      <c r="D54" s="3" t="s">
        <v>68</v>
      </c>
      <c r="E54" s="3" t="s">
        <v>68</v>
      </c>
      <c r="F54" s="93">
        <v>21402811</v>
      </c>
      <c r="G54" s="95">
        <v>817567</v>
      </c>
      <c r="H54" s="97" t="s">
        <v>306</v>
      </c>
      <c r="I54" s="95">
        <v>20585244</v>
      </c>
      <c r="J54" s="9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81"/>
    </row>
    <row r="55" spans="1:64" ht="13.5" x14ac:dyDescent="0.25">
      <c r="A55" s="3">
        <v>53</v>
      </c>
      <c r="B55" s="3">
        <v>1</v>
      </c>
      <c r="C55" s="3" t="s">
        <v>69</v>
      </c>
      <c r="D55" s="3" t="s">
        <v>69</v>
      </c>
      <c r="E55" s="3" t="s">
        <v>69</v>
      </c>
      <c r="F55" s="93">
        <v>11573392</v>
      </c>
      <c r="G55" s="95" t="s">
        <v>306</v>
      </c>
      <c r="H55" s="97">
        <v>1215608</v>
      </c>
      <c r="I55" s="95">
        <v>12789000</v>
      </c>
      <c r="J55" s="9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81"/>
    </row>
    <row r="56" spans="1:64" ht="13.5" x14ac:dyDescent="0.25">
      <c r="A56" s="3">
        <v>54</v>
      </c>
      <c r="B56" s="3">
        <v>1</v>
      </c>
      <c r="C56" s="3" t="s">
        <v>70</v>
      </c>
      <c r="D56" s="3" t="s">
        <v>70</v>
      </c>
      <c r="E56" s="3" t="s">
        <v>70</v>
      </c>
      <c r="F56" s="93">
        <v>1737655</v>
      </c>
      <c r="G56" s="95">
        <v>890155</v>
      </c>
      <c r="H56" s="97" t="s">
        <v>306</v>
      </c>
      <c r="I56" s="95">
        <v>847500</v>
      </c>
      <c r="J56" s="9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81"/>
    </row>
    <row r="57" spans="1:64" ht="13.5" x14ac:dyDescent="0.25">
      <c r="A57" s="3">
        <v>58</v>
      </c>
      <c r="B57" s="3">
        <v>1</v>
      </c>
      <c r="C57" s="3" t="s">
        <v>74</v>
      </c>
      <c r="D57" s="3" t="s">
        <v>142</v>
      </c>
      <c r="E57" s="3" t="s">
        <v>143</v>
      </c>
      <c r="F57" s="93">
        <v>3404737</v>
      </c>
      <c r="G57" s="95">
        <v>388737</v>
      </c>
      <c r="H57" s="97" t="s">
        <v>306</v>
      </c>
      <c r="I57" s="95">
        <v>3016000</v>
      </c>
      <c r="J57" s="9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81"/>
    </row>
    <row r="58" spans="1:64" ht="13.5" x14ac:dyDescent="0.25">
      <c r="A58" s="3">
        <v>59</v>
      </c>
      <c r="B58" s="3">
        <v>1</v>
      </c>
      <c r="C58" s="3" t="s">
        <v>75</v>
      </c>
      <c r="D58" s="3" t="s">
        <v>144</v>
      </c>
      <c r="E58" s="3" t="s">
        <v>145</v>
      </c>
      <c r="F58" s="93">
        <v>6445895</v>
      </c>
      <c r="G58" s="95">
        <v>493895</v>
      </c>
      <c r="H58" s="97" t="s">
        <v>306</v>
      </c>
      <c r="I58" s="95">
        <v>5952000</v>
      </c>
      <c r="J58" s="9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81"/>
    </row>
    <row r="59" spans="1:64" ht="13.5" x14ac:dyDescent="0.25">
      <c r="A59" s="3">
        <v>55</v>
      </c>
      <c r="B59" s="3">
        <v>1</v>
      </c>
      <c r="C59" s="3" t="s">
        <v>71</v>
      </c>
      <c r="D59" s="3" t="s">
        <v>71</v>
      </c>
      <c r="E59" s="3" t="s">
        <v>71</v>
      </c>
      <c r="F59" s="93">
        <v>2830132</v>
      </c>
      <c r="G59" s="95" t="s">
        <v>306</v>
      </c>
      <c r="H59" s="97">
        <v>590399</v>
      </c>
      <c r="I59" s="95">
        <v>3420531</v>
      </c>
      <c r="J59" s="9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81"/>
    </row>
    <row r="60" spans="1:64" ht="13.5" x14ac:dyDescent="0.25">
      <c r="A60" s="3">
        <v>56</v>
      </c>
      <c r="B60" s="3">
        <v>1</v>
      </c>
      <c r="C60" s="3" t="s">
        <v>72</v>
      </c>
      <c r="D60" s="3" t="s">
        <v>72</v>
      </c>
      <c r="E60" s="3" t="s">
        <v>72</v>
      </c>
      <c r="F60" s="93">
        <v>7561998</v>
      </c>
      <c r="G60" s="95">
        <v>465052</v>
      </c>
      <c r="H60" s="97" t="s">
        <v>306</v>
      </c>
      <c r="I60" s="95">
        <v>7096946</v>
      </c>
      <c r="J60" s="9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81"/>
    </row>
    <row r="61" spans="1:64" ht="13.5" x14ac:dyDescent="0.25">
      <c r="A61" s="3">
        <v>57</v>
      </c>
      <c r="B61" s="3">
        <v>1</v>
      </c>
      <c r="C61" s="3" t="s">
        <v>73</v>
      </c>
      <c r="D61" s="3" t="s">
        <v>73</v>
      </c>
      <c r="E61" s="3" t="s">
        <v>73</v>
      </c>
      <c r="F61" s="93">
        <v>8324931</v>
      </c>
      <c r="G61" s="95" t="s">
        <v>306</v>
      </c>
      <c r="H61" s="97">
        <v>31617</v>
      </c>
      <c r="I61" s="95">
        <v>8356548</v>
      </c>
      <c r="J61" s="9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81"/>
    </row>
    <row r="62" spans="1:64" ht="13.5" x14ac:dyDescent="0.25">
      <c r="A62" s="3">
        <v>60</v>
      </c>
      <c r="B62" s="3">
        <v>1</v>
      </c>
      <c r="C62" s="3" t="s">
        <v>76</v>
      </c>
      <c r="D62" s="3" t="s">
        <v>76</v>
      </c>
      <c r="E62" s="3" t="s">
        <v>76</v>
      </c>
      <c r="F62" s="93">
        <v>1647397</v>
      </c>
      <c r="G62" s="95" t="s">
        <v>306</v>
      </c>
      <c r="H62" s="97">
        <v>490603</v>
      </c>
      <c r="I62" s="95">
        <v>2138000</v>
      </c>
      <c r="J62" s="9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81"/>
    </row>
    <row r="63" spans="1:64" ht="13.5" x14ac:dyDescent="0.25">
      <c r="A63" s="3">
        <v>61</v>
      </c>
      <c r="B63" s="3">
        <v>1</v>
      </c>
      <c r="C63" s="3" t="s">
        <v>77</v>
      </c>
      <c r="D63" s="3" t="s">
        <v>77</v>
      </c>
      <c r="E63" s="3" t="s">
        <v>77</v>
      </c>
      <c r="F63" s="93">
        <v>994218</v>
      </c>
      <c r="G63" s="95">
        <v>85638</v>
      </c>
      <c r="H63" s="97" t="s">
        <v>306</v>
      </c>
      <c r="I63" s="95">
        <v>908580</v>
      </c>
      <c r="J63" s="9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81"/>
    </row>
    <row r="64" spans="1:64" ht="13.5" x14ac:dyDescent="0.25">
      <c r="A64" s="3">
        <v>62</v>
      </c>
      <c r="B64" s="3">
        <v>1</v>
      </c>
      <c r="C64" s="3" t="s">
        <v>78</v>
      </c>
      <c r="D64" s="3" t="s">
        <v>78</v>
      </c>
      <c r="E64" s="3" t="s">
        <v>78</v>
      </c>
      <c r="F64" s="93">
        <v>496913</v>
      </c>
      <c r="G64" s="95">
        <v>32568</v>
      </c>
      <c r="H64" s="97" t="s">
        <v>306</v>
      </c>
      <c r="I64" s="95">
        <v>464345.4</v>
      </c>
      <c r="J64" s="9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81"/>
    </row>
    <row r="65" spans="1:64" ht="13.5" x14ac:dyDescent="0.25">
      <c r="A65" s="3">
        <v>63</v>
      </c>
      <c r="B65" s="3">
        <v>1</v>
      </c>
      <c r="C65" s="3" t="s">
        <v>79</v>
      </c>
      <c r="D65" s="3" t="s">
        <v>79</v>
      </c>
      <c r="E65" s="3" t="s">
        <v>79</v>
      </c>
      <c r="F65" s="93">
        <v>412787</v>
      </c>
      <c r="G65" s="95">
        <v>290910</v>
      </c>
      <c r="H65" s="97" t="s">
        <v>306</v>
      </c>
      <c r="I65" s="95">
        <v>121877</v>
      </c>
      <c r="J65" s="9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81"/>
    </row>
    <row r="66" spans="1:64" ht="13.5" x14ac:dyDescent="0.25">
      <c r="A66" s="3">
        <v>64</v>
      </c>
      <c r="B66" s="3">
        <v>1</v>
      </c>
      <c r="C66" s="3" t="s">
        <v>80</v>
      </c>
      <c r="D66" s="3" t="s">
        <v>80</v>
      </c>
      <c r="E66" s="3" t="s">
        <v>80</v>
      </c>
      <c r="F66" s="93">
        <v>10545633</v>
      </c>
      <c r="G66" s="95">
        <v>2517103</v>
      </c>
      <c r="H66" s="97" t="s">
        <v>306</v>
      </c>
      <c r="I66" s="95">
        <v>8028530</v>
      </c>
      <c r="J66" s="9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81"/>
    </row>
    <row r="67" spans="1:64" ht="13.5" x14ac:dyDescent="0.25">
      <c r="A67" s="3">
        <v>65</v>
      </c>
      <c r="B67" s="3">
        <v>1</v>
      </c>
      <c r="C67" s="3" t="s">
        <v>81</v>
      </c>
      <c r="D67" s="3" t="s">
        <v>81</v>
      </c>
      <c r="E67" s="3" t="s">
        <v>81</v>
      </c>
      <c r="F67" s="93">
        <v>610086</v>
      </c>
      <c r="G67" s="95">
        <v>68838</v>
      </c>
      <c r="H67" s="97" t="s">
        <v>306</v>
      </c>
      <c r="I67" s="95">
        <v>541248</v>
      </c>
      <c r="J67" s="9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81"/>
    </row>
    <row r="68" spans="1:64" ht="13.5" x14ac:dyDescent="0.25">
      <c r="A68" s="3">
        <v>66</v>
      </c>
      <c r="B68" s="3">
        <v>1</v>
      </c>
      <c r="C68" s="3" t="s">
        <v>82</v>
      </c>
      <c r="D68" s="3" t="s">
        <v>82</v>
      </c>
      <c r="E68" s="3" t="s">
        <v>82</v>
      </c>
      <c r="F68" s="93">
        <v>1512483</v>
      </c>
      <c r="G68" s="95">
        <v>103825</v>
      </c>
      <c r="H68" s="97" t="s">
        <v>306</v>
      </c>
      <c r="I68" s="95">
        <v>1408658</v>
      </c>
      <c r="J68" s="9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81"/>
    </row>
    <row r="69" spans="1:64" ht="14.25" thickBot="1" x14ac:dyDescent="0.3">
      <c r="A69" s="3">
        <v>67</v>
      </c>
      <c r="B69" s="3">
        <v>1</v>
      </c>
      <c r="C69" s="3" t="s">
        <v>83</v>
      </c>
      <c r="D69" s="3" t="s">
        <v>83</v>
      </c>
      <c r="E69" s="3" t="s">
        <v>83</v>
      </c>
      <c r="F69" s="94">
        <v>545900</v>
      </c>
      <c r="G69" s="96">
        <v>149480</v>
      </c>
      <c r="H69" s="98" t="s">
        <v>306</v>
      </c>
      <c r="I69" s="96">
        <v>396420</v>
      </c>
      <c r="J69" s="9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3"/>
    </row>
    <row r="70" spans="1:64" ht="56.25" customHeight="1" thickBot="1" x14ac:dyDescent="0.3">
      <c r="A70" s="3"/>
      <c r="B70" s="3"/>
      <c r="C70" s="3"/>
      <c r="D70" s="3"/>
      <c r="E70" s="3"/>
      <c r="F70" s="302" t="s">
        <v>284</v>
      </c>
      <c r="G70" s="302"/>
      <c r="H70" s="302"/>
      <c r="I70" s="302"/>
    </row>
    <row r="71" spans="1:64" ht="27.75" thickBot="1" x14ac:dyDescent="0.3">
      <c r="A71" s="6" t="s">
        <v>146</v>
      </c>
      <c r="B71" s="6" t="s">
        <v>147</v>
      </c>
      <c r="C71" s="6" t="s">
        <v>285</v>
      </c>
      <c r="D71" s="3"/>
      <c r="E71" s="3"/>
      <c r="F71" s="136">
        <f>SUM(F3:F69)</f>
        <v>412892171</v>
      </c>
      <c r="G71" s="137">
        <f t="shared" ref="G71:I71" si="0">SUM(G3:G69)</f>
        <v>27535684</v>
      </c>
      <c r="H71" s="137">
        <f t="shared" si="0"/>
        <v>13413505</v>
      </c>
      <c r="I71" s="137">
        <f t="shared" si="0"/>
        <v>398769991.92999995</v>
      </c>
      <c r="J71" s="138">
        <f>SUM(J3:J69)</f>
        <v>0</v>
      </c>
      <c r="K71" s="139" t="s">
        <v>307</v>
      </c>
    </row>
    <row r="72" spans="1:64" ht="13.5" x14ac:dyDescent="0.25">
      <c r="A72" s="3">
        <v>1</v>
      </c>
      <c r="B72" s="3" t="s">
        <v>88</v>
      </c>
      <c r="C72" s="3" t="s">
        <v>4</v>
      </c>
      <c r="D72" s="3"/>
      <c r="E72" s="3"/>
    </row>
    <row r="73" spans="1:64" ht="13.5" x14ac:dyDescent="0.25">
      <c r="A73" s="3">
        <v>2</v>
      </c>
      <c r="B73" s="3" t="s">
        <v>89</v>
      </c>
      <c r="C73" s="3" t="s">
        <v>10</v>
      </c>
      <c r="D73" s="3"/>
      <c r="E73" s="3"/>
    </row>
    <row r="74" spans="1:64" ht="13.5" x14ac:dyDescent="0.25">
      <c r="A74" s="3">
        <v>3</v>
      </c>
      <c r="B74" s="3" t="s">
        <v>90</v>
      </c>
      <c r="C74" s="3"/>
      <c r="D74" s="3"/>
      <c r="E74" s="3"/>
    </row>
    <row r="75" spans="1:64" ht="13.5" x14ac:dyDescent="0.25">
      <c r="A75" s="3">
        <v>4</v>
      </c>
      <c r="B75" s="3" t="s">
        <v>91</v>
      </c>
      <c r="C75" s="3"/>
      <c r="D75" s="3"/>
      <c r="E75" s="3"/>
    </row>
    <row r="76" spans="1:64" ht="13.5" x14ac:dyDescent="0.25">
      <c r="A76" s="3">
        <v>5</v>
      </c>
      <c r="B76" s="3" t="s">
        <v>92</v>
      </c>
      <c r="C76" s="3"/>
      <c r="D76" s="3"/>
      <c r="E76" s="3"/>
    </row>
    <row r="77" spans="1:64" ht="13.5" x14ac:dyDescent="0.25">
      <c r="A77" s="3">
        <v>6</v>
      </c>
      <c r="B77" s="3" t="s">
        <v>93</v>
      </c>
      <c r="C77" s="3"/>
      <c r="D77" s="3"/>
      <c r="E77" s="3"/>
    </row>
    <row r="78" spans="1:64" ht="13.5" x14ac:dyDescent="0.25">
      <c r="A78" s="3">
        <v>7</v>
      </c>
      <c r="B78" s="3" t="s">
        <v>94</v>
      </c>
      <c r="C78" s="3"/>
      <c r="D78" s="3"/>
      <c r="E78" s="3"/>
    </row>
    <row r="79" spans="1:64" ht="13.5" x14ac:dyDescent="0.25">
      <c r="A79" s="3">
        <v>8</v>
      </c>
      <c r="B79" s="3" t="s">
        <v>95</v>
      </c>
      <c r="C79" s="3"/>
      <c r="D79" s="3"/>
      <c r="E79" s="3"/>
    </row>
    <row r="80" spans="1:64" ht="13.5" x14ac:dyDescent="0.25">
      <c r="A80" s="3">
        <v>9</v>
      </c>
      <c r="B80" s="3" t="s">
        <v>14</v>
      </c>
      <c r="C80" s="3"/>
      <c r="D80" s="3"/>
      <c r="E80" s="3"/>
    </row>
    <row r="81" spans="1:5" ht="13.5" x14ac:dyDescent="0.25">
      <c r="A81" s="3">
        <v>10</v>
      </c>
      <c r="B81" s="3" t="s">
        <v>15</v>
      </c>
      <c r="C81" s="3"/>
      <c r="D81" s="3"/>
      <c r="E81" s="3"/>
    </row>
    <row r="82" spans="1:5" ht="13.5" x14ac:dyDescent="0.25">
      <c r="A82" s="3">
        <v>11</v>
      </c>
      <c r="B82" s="3" t="s">
        <v>86</v>
      </c>
      <c r="C82" s="3"/>
      <c r="D82" s="3"/>
      <c r="E82" s="3"/>
    </row>
    <row r="83" spans="1:5" ht="13.5" x14ac:dyDescent="0.25">
      <c r="A83" s="3">
        <v>12</v>
      </c>
      <c r="B83" s="3" t="s">
        <v>87</v>
      </c>
      <c r="C83" s="3"/>
      <c r="D83" s="3"/>
      <c r="E83" s="3"/>
    </row>
    <row r="84" spans="1:5" ht="13.5" x14ac:dyDescent="0.25">
      <c r="A84" s="3">
        <v>13</v>
      </c>
      <c r="B84" s="3"/>
      <c r="C84" s="3"/>
      <c r="D84" s="3"/>
      <c r="E84" s="3"/>
    </row>
    <row r="85" spans="1:5" ht="13.5" x14ac:dyDescent="0.25">
      <c r="A85" s="3">
        <v>14</v>
      </c>
      <c r="B85" s="3"/>
      <c r="C85" s="3"/>
      <c r="D85" s="3"/>
      <c r="E85" s="3"/>
    </row>
    <row r="86" spans="1:5" ht="13.5" x14ac:dyDescent="0.25">
      <c r="A86" s="3">
        <v>15</v>
      </c>
      <c r="B86" s="3"/>
      <c r="C86" s="3"/>
      <c r="D86" s="3"/>
      <c r="E86" s="3"/>
    </row>
  </sheetData>
  <sortState ref="A3:BL69">
    <sortCondition ref="E3:E69"/>
  </sortState>
  <mergeCells count="1">
    <mergeCell ref="F70:I7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Rev-Exp</vt:lpstr>
      <vt:lpstr>ReportInfo</vt:lpstr>
      <vt:lpstr>LookupData</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2018-11-08T20:53:50Z</cp:lastPrinted>
  <dcterms:created xsi:type="dcterms:W3CDTF">1996-10-14T23:33:28Z</dcterms:created>
  <dcterms:modified xsi:type="dcterms:W3CDTF">2018-11-08T21:45:16Z</dcterms:modified>
</cp:coreProperties>
</file>